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750" activeTab="1"/>
  </bookViews>
  <sheets>
    <sheet name="dane podstawowe" sheetId="1" r:id="rId1"/>
    <sheet name="budynki" sheetId="2" r:id="rId2"/>
    <sheet name="elektronika" sheetId="3" r:id="rId3"/>
    <sheet name="pojazdy" sheetId="4" r:id="rId4"/>
    <sheet name="środki trwałe" sheetId="5" r:id="rId5"/>
    <sheet name="maszyny" sheetId="6" r:id="rId6"/>
  </sheets>
  <definedNames/>
  <calcPr fullCalcOnLoad="1"/>
</workbook>
</file>

<file path=xl/sharedStrings.xml><?xml version="1.0" encoding="utf-8"?>
<sst xmlns="http://schemas.openxmlformats.org/spreadsheetml/2006/main" count="3126" uniqueCount="1215">
  <si>
    <t>Projektor Hitachi + tablica interaktywna Smart Board</t>
  </si>
  <si>
    <t>Notebook Acer z oprogramowaniem</t>
  </si>
  <si>
    <t>Cyfrowy aparat Samsung ES  70</t>
  </si>
  <si>
    <t>razem</t>
  </si>
  <si>
    <t>Zestaw komputerowy: Jednostka centralna Fujitsu Esprimo P3521 E-STAR5; szt. 30         z oprogramowaniem</t>
  </si>
  <si>
    <t>Komputer przenośny Typ I – Fujitsu Lifebook E751 VPRO (z oprogramowaniem); szt. 11       z oprogramowaniem</t>
  </si>
  <si>
    <t>nazwa jednostki: Zespół Szkół Specjalnych przy Centrum Leczenia Dzieci i Młodzieży w Zaborze</t>
  </si>
  <si>
    <t>(szacunkowa wartość odtworzenia)</t>
  </si>
  <si>
    <t>budynek szkolny</t>
  </si>
  <si>
    <t>budyne w kompleksie pałacowo- parkowym</t>
  </si>
  <si>
    <t>kraty w oknie pracowni komputerowej, czujki ruchu w pracowniach:komputerowej logopedycznej i BFB; całodobowy monitoring firmy ochrony mienia</t>
  </si>
  <si>
    <t>jeden</t>
  </si>
  <si>
    <t>Zabór ul/ Zamkowa 1</t>
  </si>
  <si>
    <t>200 m.</t>
  </si>
  <si>
    <t>20 m.</t>
  </si>
  <si>
    <t>budynek nie jest własnościa szkoły ani Organu Prowadzącego szkołę, jest częścia szpitala</t>
  </si>
  <si>
    <t>152,9 m²</t>
  </si>
  <si>
    <t>180,0 m²</t>
  </si>
  <si>
    <t>918,0 m³</t>
  </si>
  <si>
    <t>4069,8 m²</t>
  </si>
  <si>
    <t>2614 m²</t>
  </si>
  <si>
    <t>18 263 m³</t>
  </si>
  <si>
    <t>1100 m²</t>
  </si>
  <si>
    <r>
      <t xml:space="preserve">(szacun-kowa wartość odtworze-niowa) </t>
    </r>
    <r>
      <rPr>
        <sz val="8"/>
        <rFont val="Tahoma"/>
        <family val="2"/>
      </rPr>
      <t>/ks. brutto</t>
    </r>
  </si>
  <si>
    <r>
      <t>488,69 m</t>
    </r>
    <r>
      <rPr>
        <vertAlign val="superscript"/>
        <sz val="9"/>
        <rFont val="Tahoma"/>
        <family val="2"/>
      </rPr>
      <t>2</t>
    </r>
    <r>
      <rPr>
        <sz val="9"/>
        <rFont val="Tahoma"/>
        <family val="2"/>
      </rPr>
      <t xml:space="preserve"> (siedziba - 133,44 m</t>
    </r>
    <r>
      <rPr>
        <vertAlign val="superscript"/>
        <sz val="9"/>
        <rFont val="Tahoma"/>
        <family val="2"/>
      </rPr>
      <t>2,</t>
    </r>
    <r>
      <rPr>
        <sz val="9"/>
        <rFont val="Tahoma"/>
        <family val="2"/>
      </rPr>
      <t xml:space="preserve"> hala garażowe - 296,92m</t>
    </r>
    <r>
      <rPr>
        <vertAlign val="superscript"/>
        <sz val="9"/>
        <rFont val="Tahoma"/>
        <family val="2"/>
      </rPr>
      <t>2</t>
    </r>
    <r>
      <rPr>
        <sz val="9"/>
        <rFont val="Tahoma"/>
        <family val="2"/>
      </rPr>
      <t>; budynek użytkowy - 58,33m</t>
    </r>
    <r>
      <rPr>
        <vertAlign val="superscript"/>
        <sz val="9"/>
        <rFont val="Tahoma"/>
        <family val="2"/>
      </rPr>
      <t>2</t>
    </r>
    <r>
      <rPr>
        <sz val="9"/>
        <rFont val="Tahoma"/>
        <family val="2"/>
      </rPr>
      <t xml:space="preserve">) </t>
    </r>
  </si>
  <si>
    <r>
      <t>548,47m</t>
    </r>
    <r>
      <rPr>
        <vertAlign val="superscript"/>
        <sz val="9"/>
        <rFont val="Tahoma"/>
        <family val="2"/>
      </rPr>
      <t>2</t>
    </r>
    <r>
      <rPr>
        <sz val="9"/>
        <rFont val="Tahoma"/>
        <family val="2"/>
      </rPr>
      <t xml:space="preserve"> (siedziba - 183,39 m</t>
    </r>
    <r>
      <rPr>
        <vertAlign val="superscript"/>
        <sz val="9"/>
        <rFont val="Tahoma"/>
        <family val="2"/>
      </rPr>
      <t>2,</t>
    </r>
    <r>
      <rPr>
        <sz val="9"/>
        <rFont val="Tahoma"/>
        <family val="2"/>
      </rPr>
      <t xml:space="preserve"> hala garażowa - 296,92m</t>
    </r>
    <r>
      <rPr>
        <vertAlign val="superscript"/>
        <sz val="9"/>
        <rFont val="Tahoma"/>
        <family val="2"/>
      </rPr>
      <t>2</t>
    </r>
    <r>
      <rPr>
        <sz val="9"/>
        <rFont val="Tahoma"/>
        <family val="2"/>
      </rPr>
      <t>; budynek użytkowy - 68,16m</t>
    </r>
    <r>
      <rPr>
        <vertAlign val="superscript"/>
        <sz val="9"/>
        <rFont val="Tahoma"/>
        <family val="2"/>
      </rPr>
      <t>2</t>
    </r>
    <r>
      <rPr>
        <sz val="9"/>
        <rFont val="Tahoma"/>
        <family val="2"/>
      </rPr>
      <t xml:space="preserve">) </t>
    </r>
  </si>
  <si>
    <r>
      <t>2 271,21 m</t>
    </r>
    <r>
      <rPr>
        <vertAlign val="superscript"/>
        <sz val="9"/>
        <rFont val="Tahoma"/>
        <family val="2"/>
      </rPr>
      <t>3</t>
    </r>
    <r>
      <rPr>
        <sz val="9"/>
        <rFont val="Tahoma"/>
        <family val="2"/>
      </rPr>
      <t xml:space="preserve"> (siedziba - 568,51 m</t>
    </r>
    <r>
      <rPr>
        <vertAlign val="superscript"/>
        <sz val="9"/>
        <rFont val="Tahoma"/>
        <family val="2"/>
      </rPr>
      <t>3,</t>
    </r>
    <r>
      <rPr>
        <sz val="9"/>
        <rFont val="Tahoma"/>
        <family val="2"/>
      </rPr>
      <t xml:space="preserve"> hala garażowa - 1 484,60m</t>
    </r>
    <r>
      <rPr>
        <vertAlign val="superscript"/>
        <sz val="9"/>
        <rFont val="Tahoma"/>
        <family val="2"/>
      </rPr>
      <t>3</t>
    </r>
    <r>
      <rPr>
        <sz val="9"/>
        <rFont val="Tahoma"/>
        <family val="2"/>
      </rPr>
      <t>; budynek użytkowy - 218,10m</t>
    </r>
    <r>
      <rPr>
        <vertAlign val="superscript"/>
        <sz val="9"/>
        <rFont val="Tahoma"/>
        <family val="2"/>
      </rPr>
      <t>3</t>
    </r>
    <r>
      <rPr>
        <sz val="9"/>
        <rFont val="Tahoma"/>
        <family val="2"/>
      </rPr>
      <t xml:space="preserve">) </t>
    </r>
  </si>
  <si>
    <t>nazwa jednostki:Powiatowy Zielonogórski Zarząd Dróg</t>
  </si>
  <si>
    <t>nazwa jednostki: Specjalny Ośrodek Szkolno-Wychowawczy  Sulechów</t>
  </si>
  <si>
    <t>wartość początkowa ks. brutto z uwzględnieniem modernizacji</t>
  </si>
  <si>
    <t>Wykaz maszyn/urządzeń do ubezpieczenia od awarii/uszkodzeń mechanicznych oraz od szkód elektrycznych</t>
  </si>
  <si>
    <t>marka, typ urządzenia, producent, seria, nr</t>
  </si>
  <si>
    <t>wartość odtworzeniowa</t>
  </si>
  <si>
    <t>Nazwa jednostki: Powiatowy Zielonogórski Zarząd Dróg</t>
  </si>
  <si>
    <t xml:space="preserve">Uwaga: W związku z tym, iż wartości sp. elektronicznego podlegają szybkiemu "starzeniu się" aby uniknąć nadubezpieczenia (w wartościach przekraczających wartości odtworzenia), proponujemy następujacy sposób określania SUM UBEZPIECZENIA: </t>
  </si>
  <si>
    <t xml:space="preserve">1. sprzęt do 3 lat wg wartości początkowej ks. brutto; </t>
  </si>
  <si>
    <t>2. sprzęt 4 letni wg  wartości ks. brutto - 30%=wartość rzeczywista</t>
  </si>
  <si>
    <t xml:space="preserve">pkt. 2 i 3. nie dotyczy serwerów! </t>
  </si>
  <si>
    <t>3. sprzęt 5 letni wg  wartości ks. brutto - 40%=wartość rzeczywista</t>
  </si>
  <si>
    <t>rodzaj wartość;                  WKB - wart. Ks. brutto; WR - wart. Rzeczywista</t>
  </si>
  <si>
    <t>Laminator</t>
  </si>
  <si>
    <t>Rębak - Rozdrabniacz do gałęzi Skorpion 120SD</t>
  </si>
  <si>
    <t>Równiarka (dróg leśnych i polnych TUR-15)</t>
  </si>
  <si>
    <t>Ładowacz czołowy (do ciągnika MTZ)</t>
  </si>
  <si>
    <t>Kosiarka z wyposażeniem (do ciągnika MTZ)</t>
  </si>
  <si>
    <t>Apple iPad Air WiFi 3G/4G 16 GB Silver</t>
  </si>
  <si>
    <t>Ładowacz czołowy ( do ciągnika NEW HOLLAND)</t>
  </si>
  <si>
    <t>Zamiatarka zawieszana BEMA</t>
  </si>
  <si>
    <t>Głowica do pogłębiana rowów DITCHER M1123741</t>
  </si>
  <si>
    <t>Drukarka Laserowa HP P1102 (MK)</t>
  </si>
  <si>
    <t>Kserokopiarka Bizhub 250 szt - 2</t>
  </si>
  <si>
    <t>Serwer Dell powerEdge T420,TPM</t>
  </si>
  <si>
    <t>Komputer HP compag 8300 Elite Office 2010PKC</t>
  </si>
  <si>
    <t>Notebook HP</t>
  </si>
  <si>
    <t>komputer Laptop Office 2007 OEM</t>
  </si>
  <si>
    <t xml:space="preserve">Komputer </t>
  </si>
  <si>
    <t>Zestaw komputerowy używany  (6 szt.)</t>
  </si>
  <si>
    <t>Urządzenie wielofunkcyjne (2 szt.)</t>
  </si>
  <si>
    <t>Projektor multimedialny  EPSON EB-S92 (2 szt.)</t>
  </si>
  <si>
    <t>Aparat fotograficzny SONY</t>
  </si>
  <si>
    <t>Kalkulator graficzny CASIO-CLASSPAD 330</t>
  </si>
  <si>
    <t>Sulechów ul. Kruszyna 1</t>
  </si>
  <si>
    <t>Kosiarka samojezdna</t>
  </si>
  <si>
    <t>kosiarka z koszem</t>
  </si>
  <si>
    <t>Kosa Spalinowa</t>
  </si>
  <si>
    <t>Odśnieżarka spalinowa</t>
  </si>
  <si>
    <t>Agregat prądotwórczy</t>
  </si>
  <si>
    <t>WR</t>
  </si>
  <si>
    <t>WKB</t>
  </si>
  <si>
    <t>wkb</t>
  </si>
  <si>
    <t>Suma Ubezpieczenia</t>
  </si>
  <si>
    <t>Nazwa jednostkiMłodzieżowy Ośrodek Socjoterapii w Przytoku</t>
  </si>
  <si>
    <t>GRUPY ŚRODKÓW TRWAŁYCH I INNYCH</t>
  </si>
  <si>
    <t>WARTOŚĆ KSIĘGOWA BRUTTO (łączna wartość wszystkich środków ewidencjonowanych w poszczególnej grupie księgowej)</t>
  </si>
  <si>
    <t>Grupa III</t>
  </si>
  <si>
    <t>Grupa V</t>
  </si>
  <si>
    <t>grupa 014 (zbiory biblioteczne)</t>
  </si>
  <si>
    <t>wyłączone z elektroniki</t>
  </si>
  <si>
    <t>MOS  w Przytoku</t>
  </si>
  <si>
    <t>hydranty - 8 szt , gaśnice 10 szt, monitoring, czujki dymu z monitoringiem w PSP , stróż. Rękaw ratowniczy p.poż</t>
  </si>
  <si>
    <t>Hydranty  9 szt,  gaśnice  14 szt. , monitoring, centrala sygnalizacji pożaru, stróż.</t>
  </si>
  <si>
    <t>RAZEm</t>
  </si>
  <si>
    <t>lp.</t>
  </si>
  <si>
    <t>RAZEM</t>
  </si>
  <si>
    <t xml:space="preserve">nazwa  </t>
  </si>
  <si>
    <t>rok produkcji</t>
  </si>
  <si>
    <t>nazwa środka trwałego</t>
  </si>
  <si>
    <t>Razem</t>
  </si>
  <si>
    <t>1.</t>
  </si>
  <si>
    <t>2.</t>
  </si>
  <si>
    <t>3.</t>
  </si>
  <si>
    <t>Starostwo Powiatowe</t>
  </si>
  <si>
    <t>Nazwa jednostki: Starostwo Powiatowe w Zielonej Górze</t>
  </si>
  <si>
    <t>Komputer</t>
  </si>
  <si>
    <t>Drukarka HP</t>
  </si>
  <si>
    <t>przeznaczenie budynku/ budowli</t>
  </si>
  <si>
    <t>rok budowy</t>
  </si>
  <si>
    <t>zabezpieczenia
(znane zabiezpieczenia p-poż i przeciw kradzieżowe)                                      (2)</t>
  </si>
  <si>
    <t>ilość i rodzaj zamków w drzwiach zewnętrznych do budynku lub lokalu</t>
  </si>
  <si>
    <t>lokalizacja (adres)</t>
  </si>
  <si>
    <t>odległość do najbliższej jednostki zawodowej straży pożarnej lub OSP</t>
  </si>
  <si>
    <t>odległość do najbliższych zabudowań oraz informacja o ich rodzaju (mieszkalne, zakłady produkcyjne itp.)</t>
  </si>
  <si>
    <t>czy budynek znajduje się na terenie dotknietym powodzią w okresie ostatnich 10 lat</t>
  </si>
  <si>
    <t>powierzchnia użytkowa (w metrach kwadratowych)</t>
  </si>
  <si>
    <t>powierzchnia zabudowy (w metrach kwadratowych)</t>
  </si>
  <si>
    <t>kubatura (metrach sześciennych)</t>
  </si>
  <si>
    <t>ilość kondygnacji</t>
  </si>
  <si>
    <t>czy budynek jest podpiwniczony</t>
  </si>
  <si>
    <t>Rodzaj materiałów budowlanych, z jakich wykonano budynek</t>
  </si>
  <si>
    <t>mury</t>
  </si>
  <si>
    <t>stropy</t>
  </si>
  <si>
    <t>dach (konstrukcja i pokrycie)</t>
  </si>
  <si>
    <t>Budynek administracyjno - biurowy</t>
  </si>
  <si>
    <t>Brak danych</t>
  </si>
  <si>
    <t xml:space="preserve">Hydranty wewnetrzne, gasnice proszkowe - 9szt.,monitoring obiektu G4S, dozór całodobowy </t>
  </si>
  <si>
    <t>Zamki - 9szt., wkładki antywłamaniowe klasy B - 4szt.</t>
  </si>
  <si>
    <t>ul. Podgórna 5, Zielona Góra</t>
  </si>
  <si>
    <t>1500m</t>
  </si>
  <si>
    <t>Budynek połączony łącznikiem z budynkiem Urzędu Marszałkowskiego, budynek usługowo - mieszkalny po drugiej stronie ul. Podgórnej, budynek mieszkalny od strony bocznego parkingu</t>
  </si>
  <si>
    <t>Nie</t>
  </si>
  <si>
    <t>Tak</t>
  </si>
  <si>
    <t>Ściany konstrukcyjne - murowane z cegły pełnej, ściany działowe - wykonane z cegły dziurawki</t>
  </si>
  <si>
    <t>Stropy - Prefabrykowane oraz płyta żelbetowa wykonana na mokro</t>
  </si>
  <si>
    <t>Stropodach - płyty prefabrykowane na belkach prefabrykowanych, pokrycie papa termozgrzewalna</t>
  </si>
  <si>
    <t>Delegatura Starostwa Powiatowego</t>
  </si>
  <si>
    <t>Gaśnice proszkowe - 5szt., monitoring obiektu G4S, krata w tylnej części budynku zamykana na kłódkę</t>
  </si>
  <si>
    <t>Zamek Gerda - 1szt.</t>
  </si>
  <si>
    <t>Plac Ratuszowy 8, Sulechów</t>
  </si>
  <si>
    <t>250m</t>
  </si>
  <si>
    <t>Budynek znajduje się w ciągu kamienic mieszkalno - usługowych</t>
  </si>
  <si>
    <t>Ściany - cegła pełna</t>
  </si>
  <si>
    <t>Stropy - drewniane</t>
  </si>
  <si>
    <t>Dach - konstrukcja drewniana, pokrycie dachówka</t>
  </si>
  <si>
    <t>nazwa budynku/bud-owli</t>
  </si>
  <si>
    <t>Serwer Typ I Wersja 2 – Fujitsu Primergy TX200S6</t>
  </si>
  <si>
    <t>Biblioteka  taśmowa Typ II – Fujitsu Eternus LT20</t>
  </si>
  <si>
    <t>Urządzenie zabezpieczające Firewall Typ III – Cisco ASA 5510 Security Plus Appliance</t>
  </si>
  <si>
    <t>Szafa stelażowa (rack)</t>
  </si>
  <si>
    <t>Zasilacz awaryjny 10kVA – APC Smart-UPS RT 10000VA 230V</t>
  </si>
  <si>
    <t>Lp.</t>
  </si>
  <si>
    <t>nie</t>
  </si>
  <si>
    <t>tak</t>
  </si>
  <si>
    <t xml:space="preserve">Maszyny od szkód mechanicznych i elektrycznych </t>
  </si>
  <si>
    <t>Określenie środka trwałego</t>
  </si>
  <si>
    <t>Wartość początkowa ks. Brutto</t>
  </si>
  <si>
    <t>Kolektory Solarowe</t>
  </si>
  <si>
    <t>Skaner – Fujitsu FI-6130; szt. 3</t>
  </si>
  <si>
    <t>Serwer Typ II wersja 2 – Fujitsu PRIMERGY TX200S6; szt. 2</t>
  </si>
  <si>
    <t>Przełącznik dostępowy LAN Typ IV – Cisco Catalyst 2960S 48 GigE PoE; szt. 6</t>
  </si>
  <si>
    <t>Zestaw komputerowy</t>
  </si>
  <si>
    <t>nazwa</t>
  </si>
  <si>
    <t>rok zakupu</t>
  </si>
  <si>
    <t>4.</t>
  </si>
  <si>
    <t>nazwa budynku/budowli</t>
  </si>
  <si>
    <t>(szacunkowa wartość odtworzeniowa)   (3)</t>
  </si>
  <si>
    <t xml:space="preserve">Siedziba PZZD </t>
  </si>
  <si>
    <t>siedziba firmy i pomieszczenia garażowo-użytkowe</t>
  </si>
  <si>
    <t>brak danych</t>
  </si>
  <si>
    <t>2 zamki z zabezpieczeniem przeciwwłamaniowym</t>
  </si>
  <si>
    <t>7 km, Sulechów</t>
  </si>
  <si>
    <t>100 m - budynki mieszkalne, 100 m - Zakład Produkcji Metalowej Decmet</t>
  </si>
  <si>
    <t>płyta żelbetonowa</t>
  </si>
  <si>
    <t>wełna mineralna i papa</t>
  </si>
  <si>
    <t>Budynek szkolny</t>
  </si>
  <si>
    <t>NIE</t>
  </si>
  <si>
    <t>Budynek szkolny i sala gimnastyczna</t>
  </si>
  <si>
    <t>działalność dydaktyczna</t>
  </si>
  <si>
    <t>Gaśnice śniegowe- 6 szt.; proszkowe- 6 szt.; Hydranty- 4 szt.;kraty na parterze budynku w pomieszczeniach biurowych i pracowniach szkolnych; urządzenie alarmowe; monitoring</t>
  </si>
  <si>
    <t>Każde drzwi zewnętrzne wyposażone są w dwa zamki</t>
  </si>
  <si>
    <t>66-100 Sulechów ul. Piaskowa 53</t>
  </si>
  <si>
    <t>ok. 2 km</t>
  </si>
  <si>
    <t>ok. 50 m budynki mieszkalne, szkoła</t>
  </si>
  <si>
    <t>cegła ceramiczna</t>
  </si>
  <si>
    <t>żelbetowe płyty</t>
  </si>
  <si>
    <t>stropodach- płyty korytkowe; papa termozgrzewalna</t>
  </si>
  <si>
    <t>Warsztaty Szkolne, pracownie przedmiotowe i garaże</t>
  </si>
  <si>
    <t>1965(modernizacja 2009-2010)</t>
  </si>
  <si>
    <t>Gaśnice śniegowe- 6 szt.; proszkowe- 6 szt.; Hydranty- 4 szt.;rolety okienne; urządzenie alarmowe</t>
  </si>
  <si>
    <t>żelbetowe- prefabrykowane</t>
  </si>
  <si>
    <t>stropodach; papa terozgrzewalna</t>
  </si>
  <si>
    <t>1897/98</t>
  </si>
  <si>
    <t>Gaśnice śniegowe- 7 szt.; proszkowe- 7 szt.; Hydranty- 4 szt.;kraty na parterze budynku w pomieszczeniach piwnicznychi; monitoring</t>
  </si>
  <si>
    <t>66-100 Sulechów ul. Armii Krajowej 75</t>
  </si>
  <si>
    <t>ok. 1,5 km</t>
  </si>
  <si>
    <t>ok. 30 m budynki mieszkalne</t>
  </si>
  <si>
    <t>drewniane, ceramiczne nad piwnicą</t>
  </si>
  <si>
    <t>więźba drewniana; częściowo papa termozgrzewalna; część pozostała struktonit.</t>
  </si>
  <si>
    <t>Sala gimnastyczna i pracownie przedmiotowe</t>
  </si>
  <si>
    <t xml:space="preserve">Gaśnice śniegowe- 2 szt.; proszkowe- 2 szt.; </t>
  </si>
  <si>
    <t>Drzwi zewnętrzne wyposażone są w dwa zamki</t>
  </si>
  <si>
    <t xml:space="preserve">żelbetowe </t>
  </si>
  <si>
    <t>5.</t>
  </si>
  <si>
    <t xml:space="preserve">Szatnie i pomieszczenia magazynowo- garażowe </t>
  </si>
  <si>
    <t>działalność dydaktyczna; magazynowanie drobnego sprzętu</t>
  </si>
  <si>
    <t xml:space="preserve">Gaśnice śniegowe- 1 szt.; kraty na oknach </t>
  </si>
  <si>
    <t>Drzwi zewnętrzne wyposażone są w jeden zamek</t>
  </si>
  <si>
    <t>ok. 100 m budynek szkolny</t>
  </si>
  <si>
    <t xml:space="preserve">cegła </t>
  </si>
  <si>
    <t>6.</t>
  </si>
  <si>
    <t>Pracownia szkolna i kotłownia z zapleczem</t>
  </si>
  <si>
    <t>działalność dydaktyczna i dostawa ciepła i cwu</t>
  </si>
  <si>
    <t>Gaśnice:śniegowe- 1 szt., GP6- 1 szt., koc gaśniczy z tkanin szkolanych ST 206 1 szt.; Rolety na oknach.</t>
  </si>
  <si>
    <t>Drzwi zewnętrzne wyposażone są w dwa zamki w pracowni, po 1 w kotłowni z zapleczem</t>
  </si>
  <si>
    <t>ok. 100 m budynki mieszkalne, budynek szkolny</t>
  </si>
  <si>
    <t>stropodach betonowy prefabrykowany; papa termozgrzewalna</t>
  </si>
  <si>
    <t>przedwojenny</t>
  </si>
  <si>
    <t>2-antywłamaniowe</t>
  </si>
  <si>
    <t>8 km</t>
  </si>
  <si>
    <t>cegła</t>
  </si>
  <si>
    <t>drewno</t>
  </si>
  <si>
    <t>dachówka</t>
  </si>
  <si>
    <t>Budynek szkoły</t>
  </si>
  <si>
    <t>szkoła,pracownie</t>
  </si>
  <si>
    <t>alarm,monitoring, gaśnice,hydranty</t>
  </si>
  <si>
    <t>Sulechów ul. Łączna 1</t>
  </si>
  <si>
    <t>0,8 km</t>
  </si>
  <si>
    <t>0,05 km- domy, bloki mieszkalne</t>
  </si>
  <si>
    <t>beton</t>
  </si>
  <si>
    <t>Budynek gospodarczy</t>
  </si>
  <si>
    <t>papa</t>
  </si>
  <si>
    <t>Szklarnia</t>
  </si>
  <si>
    <t>rozsady</t>
  </si>
  <si>
    <t>brak</t>
  </si>
  <si>
    <t>0,01 km- dom</t>
  </si>
  <si>
    <t>Brama</t>
  </si>
  <si>
    <t>brama</t>
  </si>
  <si>
    <t>kłódka</t>
  </si>
  <si>
    <t>Ogrodzenie żelazne ocynk</t>
  </si>
  <si>
    <t>ogrodzenie</t>
  </si>
  <si>
    <t>0,01 km- domy,bud.mieszk</t>
  </si>
  <si>
    <t>Plac zabaw</t>
  </si>
  <si>
    <t>plac zabaw</t>
  </si>
  <si>
    <t>Budynek internat</t>
  </si>
  <si>
    <t>przedszkole, noclegownia</t>
  </si>
  <si>
    <t>alarm,gaśnice,hydranty</t>
  </si>
  <si>
    <t>Kruszyna 1</t>
  </si>
  <si>
    <t>1 km</t>
  </si>
  <si>
    <t>0,01 km- domy</t>
  </si>
  <si>
    <t>Place i drogi utwardzone</t>
  </si>
  <si>
    <t>użytkowe</t>
  </si>
  <si>
    <t>0,01 km -domy</t>
  </si>
  <si>
    <t xml:space="preserve">Pałac </t>
  </si>
  <si>
    <t>internat dla wychowanków /  biura  administr.</t>
  </si>
  <si>
    <t xml:space="preserve">bud. zabytkowy  1881 r. </t>
  </si>
  <si>
    <t>wejście główne -1 zamek nietypowy , 3 wejścia pozostałe zamki  patentowe</t>
  </si>
  <si>
    <t xml:space="preserve">50 m  mieszkania </t>
  </si>
  <si>
    <t>1813 m 2</t>
  </si>
  <si>
    <t>beton / drzewo</t>
  </si>
  <si>
    <t xml:space="preserve">belki,  blacha </t>
  </si>
  <si>
    <t xml:space="preserve">bud. dydaktyczno - mieszkalny  </t>
  </si>
  <si>
    <t>2 patentowe</t>
  </si>
  <si>
    <t>20 m domy mieszkalne</t>
  </si>
  <si>
    <t>2372 m2</t>
  </si>
  <si>
    <t xml:space="preserve">beton   </t>
  </si>
  <si>
    <t>belki, dachówka</t>
  </si>
  <si>
    <t xml:space="preserve">Altana Parkowa </t>
  </si>
  <si>
    <t>wolnostojąca na zewnątrz</t>
  </si>
  <si>
    <t xml:space="preserve">50 m  </t>
  </si>
  <si>
    <t>konstr. stalowa</t>
  </si>
  <si>
    <t>stalowa  ,  blacha</t>
  </si>
  <si>
    <t>blacha</t>
  </si>
  <si>
    <t xml:space="preserve">Garaże </t>
  </si>
  <si>
    <t>garaż na samochód służb. ,  oraz przechowywanie rowerów</t>
  </si>
  <si>
    <t xml:space="preserve">kraty , dozór całodobowy </t>
  </si>
  <si>
    <t>69,36 m2</t>
  </si>
  <si>
    <t>Oczyszczalnia  ścieków</t>
  </si>
  <si>
    <t>oczyszczalnia</t>
  </si>
  <si>
    <t xml:space="preserve">ogrodzenie </t>
  </si>
  <si>
    <t xml:space="preserve">50 m   </t>
  </si>
  <si>
    <t>stal</t>
  </si>
  <si>
    <t xml:space="preserve"> </t>
  </si>
  <si>
    <t xml:space="preserve">Stodoła </t>
  </si>
  <si>
    <t xml:space="preserve">garaż dla ciągnika i przyczepy , oraz pomieszcz. magaz. </t>
  </si>
  <si>
    <t xml:space="preserve">dozór </t>
  </si>
  <si>
    <t xml:space="preserve">płyta  falista </t>
  </si>
  <si>
    <t xml:space="preserve">Budynek ogrodnika </t>
  </si>
  <si>
    <t xml:space="preserve">bud. gospodarczy </t>
  </si>
  <si>
    <t xml:space="preserve">patent </t>
  </si>
  <si>
    <t xml:space="preserve">beton </t>
  </si>
  <si>
    <t>belki , dachówka</t>
  </si>
  <si>
    <t>5 km</t>
  </si>
  <si>
    <t>garażowanie samochodu służbowego; w drugim pomieszczeniu znajduje się agregat prądotwórczy; pomiszczenie wielofuncyjne-magazyn.</t>
  </si>
  <si>
    <t>Gaśnica śniegowa 2 szt., izotopowe czujki dymu typu DIO 2193, 1 szt. drzwi drewniane - 1 zamek z wkładką patentową, 3 szt. wrót garażowych stalowych po 1 zamku z wkładką patentową i kłódką.</t>
  </si>
  <si>
    <t xml:space="preserve"> 1 szt. drzwi drewniane - 1 zamek z wkładką patentową, 3 szt. wrót garażowych stalowych po 1 zamku z wkładką patentową i kłódką.</t>
  </si>
  <si>
    <t>Bełcze 19,        66-130 Bojadła</t>
  </si>
  <si>
    <t>300 m zakład produkcyjny,      150 m zabudowania mieszkalne</t>
  </si>
  <si>
    <t>cegła kratówka gr 25 cm, ocieplenie styropian 10 cm, wyprawa elewacyjna -strukturalna</t>
  </si>
  <si>
    <t>stropodach z dźwigarów kratowych drewnianych, od spodu i obłożony plytami kartonowo-gipsowymi typu GKF dwie warstwy na ruszcie z desek</t>
  </si>
  <si>
    <t>dach wykonany z dźwigarów kratowych drewnianych odeskowa-nych (pełne) i przykryte gontem papowym</t>
  </si>
  <si>
    <t>Budynek mieszkalny</t>
  </si>
  <si>
    <t>budynek przeznaczony do pobytu stałego mieszkańców dps, w budynku znajduje się kuchnia, pralnia, kotłownia, biura</t>
  </si>
  <si>
    <t>Izotopowe czujki dymu typu DIO 2193, gaśnice śniegowe - 4 szt., gaśnice proszkowe - 14 szt.,agregat gaśniczy - 1 szt., hydranty - 12 szt., dozór pracowniczy - część doby, krata na okno pomieszczenia kasy, kondygnacja - chroni pomieszczenie,     2 szt. drzwi stalowych po 1 zamku z wkładką patentową, 2 szt., drzwi stalowych przeszklonych -  po 2 zamki z wkładką patentową, 2 szt. drzwi stalowych przeszklonych - po 1 zamku z wkładką patentową</t>
  </si>
  <si>
    <t>2 szt. drzwi stalowych po 1 zamku z wkładką patentową, 2 szt., drzwi stalowych przeszklonych -  po 2 zamki z wkładką patentową, 2 szt. drzwi stalowych przeszklonych - po 1 zamku z wkładką patentową</t>
  </si>
  <si>
    <t>dobudowana część budynku wykonana jest w systemie szkieletowym składającym się z rygli i słupów żelbetowych, jako wypełnienie (ściany osłonowe) zastosowano cegłę kratówkę, ściany piwnic żelbetowe, całość ocieplona styropianem gr 10 cm, wyprawa elewacyjna -tynk strukturalny. Budynek remontowany- mury cegła sylikatowa, ocieplenie styropian 5 cm, tynk strukturalny</t>
  </si>
  <si>
    <t>Cz. Dobudowana płyty stropowe żelbetowe, wielokanałowe; bud. remontowany - plyty WPS na belkach stalowych a nad ostatnią kondygnacją strop drewniany ,</t>
  </si>
  <si>
    <t>bud. dobudowany - stropodach wentylowany z płyt korytkowych na ściankach ażurowych, pokryty papą termozgrzewalną; bud remontowany- więżba dachowa drewniana, pokryta gontem papowym</t>
  </si>
  <si>
    <t>Przydomowa oczyszczalnia ścieków wraz z ogrodzeniem, przepompownią ścieków, rurociągiem tłocznym, ruociągiem doprowadzającym wodę oraz kablami zasilającym i sterowniczym</t>
  </si>
  <si>
    <t xml:space="preserve">oczyszczanie ścieków wytworzonych w dps </t>
  </si>
  <si>
    <t>ogrodzenie z siatki stalowej na słupkach żelbetowych, wysokość ogrodzenia 200 cm, bramka i brama stalowe zamykane na kłódkę patentową,instalacja alarmowania o awarii.</t>
  </si>
  <si>
    <t>dwie kłódki patentowe</t>
  </si>
  <si>
    <t>Bełcze 19,        66-130 Bojadła dz.nr 65, 419, 64/2, 64/3</t>
  </si>
  <si>
    <t>200 m zakład produkcyjny</t>
  </si>
  <si>
    <t xml:space="preserve">Oczyszczalnia zbudowana jest w następujący sposób:w nasypie ziemnym usytuowanych jest 9 okrągłych zbiorników żelbetowych, przekrytych płytami żelbetowymi zaopatrzonymi w włazy żeliwne, w studniach znajdują się pompy zatapialne do przepompowywania ścieków,na nasypie znajduje się rozdzielnica elektryczna, blaszna wiata na pompę i zbiornik na siarczan żelazawy, punkt poboru wody, studzienka pomiarowa, całość ogrodzona płotem z siatki stalowej powlekanej na słupach żelbetowych, brama i bramka stalowe, rurociąg tłoczny, wodociągowy,kabel elektryczny, sterowniczy około 250 mb długości,  </t>
  </si>
  <si>
    <t xml:space="preserve">Budynek warsztat ślusarski </t>
  </si>
  <si>
    <t>magazyn rzezczy uzywanych</t>
  </si>
  <si>
    <t>1 szt gaśnica proszkowa 5kg/ obiekt pilonowany przez portierów całodobowo, drzwi drewniane, zamek patentowy zwykły.</t>
  </si>
  <si>
    <t>Zamek patentowy 1 szt</t>
  </si>
  <si>
    <t>ul. Sulechowska 1; 66-132 Trzebiechów</t>
  </si>
  <si>
    <t>OSP 50m</t>
  </si>
  <si>
    <t>50m urząd gminy, 50 m sklepy i budynki mieszkalne, 100m zakład metalowy</t>
  </si>
  <si>
    <t xml:space="preserve"> parterowy</t>
  </si>
  <si>
    <t>betonowy</t>
  </si>
  <si>
    <t>dachówka cementowa</t>
  </si>
  <si>
    <t>Budynek stolarski</t>
  </si>
  <si>
    <t>warsztat konserwatorów</t>
  </si>
  <si>
    <t>gaśnica proszkowa 5kg/ obiekt pilonowany przez portierów całodobowo drzwi drewniane, zamek patentowy zwykły.</t>
  </si>
  <si>
    <t>drewniany</t>
  </si>
  <si>
    <t xml:space="preserve">Budynek główny </t>
  </si>
  <si>
    <t>Bydnek zamieszkały przez 105 mieszkańców domu z obsługą 63 osobową całodobową.</t>
  </si>
  <si>
    <t>17 szt gaśnic proszkowych, syg.p-poż dźwiękowa, monitorowana przez HERTZ i PSP w Ziel. Górze, i instalacji przyzywowa we wszystkich pokojach i łazienkach, okratowane piwnice i parter, zamki patentowe zwykłe, drzwi drewniane i metalowe, dozór całodobowy -portiernia, sygnalizacja alarmowa (syrena alarmowa OSP z przyciskiem, kraty w oknach piwnicznych.</t>
  </si>
  <si>
    <t>5 szt drzwi wejściowych. 2  drzwi wyposażone w zwłykłe zamki i 3 w zamki patentowe</t>
  </si>
  <si>
    <t>trzy kondygnacje</t>
  </si>
  <si>
    <t>beton 30% drewniany 70%</t>
  </si>
  <si>
    <t>dachówka ceramiczna</t>
  </si>
  <si>
    <t>Budynek pralni</t>
  </si>
  <si>
    <t>Pralnia mechaniczna z obsługą 3 osobową.</t>
  </si>
  <si>
    <t>1 szt gaśnica proszkowa 5kg/ obiekt pilonowany przez portierów całodobowo drzwi aluminiowe częściowo oszklone</t>
  </si>
  <si>
    <t xml:space="preserve">1 zamek patentowy </t>
  </si>
  <si>
    <t>Budynek administracyjno mieszkalny</t>
  </si>
  <si>
    <t>Na parterze znajduja się biura DPS-u, a na I i II pietrze mieszkania zakładowe.</t>
  </si>
  <si>
    <t>gaśnica proszkowa 5kg/ obiekt pilonowany przez portierów całodobowo, piwnice okratowane wysoki parter, zamki patentowe zwykłe, pomieszczenie kasy okno okratowane drzwi obite blachą dwa zamki patentowe, kasa pancerna , kraty w oknach piwnicznych.</t>
  </si>
  <si>
    <t>Biura zamykane drzwiami głównymi z zamkiem patentowym poszczególne biura zamkami patentowymi</t>
  </si>
  <si>
    <t xml:space="preserve"> trzy kondygnacje</t>
  </si>
  <si>
    <t xml:space="preserve">Budynek mieszkalny z portiernią </t>
  </si>
  <si>
    <t>Budynek z 6 mieszkaniami i portiernią.</t>
  </si>
  <si>
    <t>obiekt pilonowany przez portierów całodobowo</t>
  </si>
  <si>
    <t>Portiernia zamykana zamkiem patentowym</t>
  </si>
  <si>
    <t>parterterowy</t>
  </si>
  <si>
    <t>dachówka karpiówka</t>
  </si>
  <si>
    <t>Budynek warszt-garaż mieszkalny</t>
  </si>
  <si>
    <t>Budynek z 2 mieszkaniami i garażem</t>
  </si>
  <si>
    <t>gaśnica proszkowa 5kg/ obiekt pilonowany przez portierów całodobowo, drzwi drewniane , zamki zwykłe patentowe i kłodki w drewnianych drzwiach garażu.</t>
  </si>
  <si>
    <t xml:space="preserve"> jednakondygnacja</t>
  </si>
  <si>
    <t>dachówka ceramoczna</t>
  </si>
  <si>
    <t xml:space="preserve">Łącznik między budynkami </t>
  </si>
  <si>
    <t>Łączy budynek główny z budynkiem administracyjno mieszkalnym.</t>
  </si>
  <si>
    <t>1 szt gaśnica proszkowa 5kg/ obiekt pilonowany przez portierów całodobowo, dwie bramy drewniane przejazdowe nie zamykane.</t>
  </si>
  <si>
    <t>Drzwi zauwane nie zamykane</t>
  </si>
  <si>
    <t>bez stropu</t>
  </si>
  <si>
    <t>Kostnica</t>
  </si>
  <si>
    <t>Mała kapliczka do modlitwy w czasie pogrzebu mieszkańca</t>
  </si>
  <si>
    <t xml:space="preserve">obiekt pilonowany przez portierów całodobowo, drzwi drewniane kłódka zwykła </t>
  </si>
  <si>
    <t xml:space="preserve"> parter</t>
  </si>
  <si>
    <t>cegła - belki</t>
  </si>
  <si>
    <t>nazwa jednostki: Liceum Ogólnokształcące w Sulechowie</t>
  </si>
  <si>
    <t>zajęcia dydaktyczne, wychowawcze, opiekuńcze</t>
  </si>
  <si>
    <t>budynek przedwojenny</t>
  </si>
  <si>
    <t>1 gaśnica1,5 kg CO213BC</t>
  </si>
  <si>
    <t xml:space="preserve">III drzwi z podwójnym zamkiem patentowym  </t>
  </si>
  <si>
    <t>ul. Licealna 10, Sulechów</t>
  </si>
  <si>
    <t>100 m</t>
  </si>
  <si>
    <t>30 m</t>
  </si>
  <si>
    <t>-</t>
  </si>
  <si>
    <t>2/3 budynku podpiwniczone</t>
  </si>
  <si>
    <t>drewniane</t>
  </si>
  <si>
    <t>konstrukcja drewniana</t>
  </si>
  <si>
    <t>1 gaśnica 2 kg GP-2x/NABC</t>
  </si>
  <si>
    <t xml:space="preserve">III drzwi z pojedynczym zamkiem patentowym zamkiem patentowym  </t>
  </si>
  <si>
    <t>ceramiczne</t>
  </si>
  <si>
    <t>9 gaśnic 4 kg GP-4xABC</t>
  </si>
  <si>
    <t>metalowe</t>
  </si>
  <si>
    <t>3 gaśnice 6 kg GP-6xABC</t>
  </si>
  <si>
    <t>1 gaśnica 5 kg CO2 34BC</t>
  </si>
  <si>
    <t>koc gaśniczy</t>
  </si>
  <si>
    <t>alarm</t>
  </si>
  <si>
    <t>ograniczony monitoring</t>
  </si>
  <si>
    <t>kraty na oknach w części piwnicznej</t>
  </si>
  <si>
    <t>Budynek Sali gimnastycznej</t>
  </si>
  <si>
    <t>zajęcia sportowe</t>
  </si>
  <si>
    <t>początek XX wieku</t>
  </si>
  <si>
    <t>hydranty - 4 szt.</t>
  </si>
  <si>
    <t>ul. Żeromskiego 38, Sulechów</t>
  </si>
  <si>
    <t>10% budynku podpiwniczone</t>
  </si>
  <si>
    <t>5 gaśnic 4 kg GP-4xABC</t>
  </si>
  <si>
    <t>I drzwi z zamkiem Gerda</t>
  </si>
  <si>
    <t>pokrycie dachowe bitumiczne</t>
  </si>
  <si>
    <t>1 gaśnice 6 kg GP-6xABC</t>
  </si>
  <si>
    <t>kraty na oknach na parterze</t>
  </si>
  <si>
    <t xml:space="preserve">Powiatowy Zielonogórski Zarząd Dróg </t>
  </si>
  <si>
    <t>Równiarka drogowa typu SANY</t>
  </si>
  <si>
    <t>Teodolit elektroniczny</t>
  </si>
  <si>
    <t>Frez do niwelowania pni</t>
  </si>
  <si>
    <t xml:space="preserve">sprzet użyczony </t>
  </si>
  <si>
    <t>nazwa jednostki: Dom Pomocy Społecznej w Trzebiechowie</t>
  </si>
  <si>
    <t>Górzykowo 1, 66-100 Sulechów</t>
  </si>
  <si>
    <t>Skaner sieciowy  Olivetti z podstawą</t>
  </si>
  <si>
    <t>Sieciowe urządzenie wielofuncyjne Olivetti</t>
  </si>
  <si>
    <t>Urządzenie wielofunkcyjne Konica Minolta</t>
  </si>
  <si>
    <t xml:space="preserve">Urządzenie wielofunkcyjne KYOCERA </t>
  </si>
  <si>
    <t>Urządzenie wielofunkcyjne SHARP</t>
  </si>
  <si>
    <t>WBK</t>
  </si>
  <si>
    <t xml:space="preserve">Ruter Asus </t>
  </si>
  <si>
    <t>Odkurzacz nadburtowy do liści ASi6H</t>
  </si>
  <si>
    <t>Serwer HP Cg 6300 MTCi5-3470</t>
  </si>
  <si>
    <t>Serwr HP Cg6300 MTC5-3470</t>
  </si>
  <si>
    <t>Skaner A3 kolor</t>
  </si>
  <si>
    <t>Skaner AO36 kolor</t>
  </si>
  <si>
    <t>1965 (modernizacja- c.o. i instalacja rekuperacji 2012 ; termomodernizacja- 2014 r.)</t>
  </si>
  <si>
    <t>Zestaw komputerowy (6 szt. x 3500,-)</t>
  </si>
  <si>
    <t>Drukarka Samsung CLX</t>
  </si>
  <si>
    <t>Laptop Dell Inspiron (3szt. x 2500,-)</t>
  </si>
  <si>
    <t>Tablet Goclever</t>
  </si>
  <si>
    <t>Telewizor PHILIPS 42</t>
  </si>
  <si>
    <t>Drukarka Samsunk ML-2156W</t>
  </si>
  <si>
    <t>Telewizor Samsung 39</t>
  </si>
  <si>
    <t>DPS w Trzebiechowie</t>
  </si>
  <si>
    <t>System kolejkowy</t>
  </si>
  <si>
    <t>Ksero Kyocera M255dn</t>
  </si>
  <si>
    <t>Tablet Lenovo</t>
  </si>
  <si>
    <t>Urządzenie wielofunkcyjne Kyocera Taskalfa 3501i</t>
  </si>
  <si>
    <t>Statyczny dwupłaszczowy zbiornik stalowy (na emulsję) poj. 5tys.litrów</t>
  </si>
  <si>
    <t>Zbiornik buforowy o pojemności 300 dm3 ( modernizacja kotłowni PZZD )</t>
  </si>
  <si>
    <t>Pilarka 372XP  - piła spalinowa nr 10   (RJ) (2015)</t>
  </si>
  <si>
    <t>Podkrzesywarka 327P5X -  piła wysiegnikowa nr 2 (RJ) (2015)</t>
  </si>
  <si>
    <t>Odkurzacz uniwersalny MV3 Karcher</t>
  </si>
  <si>
    <t>Rębak do gałęzi skorpiona 160SD (2014)</t>
  </si>
  <si>
    <t xml:space="preserve">klimatyzator 2,5 Kw 4 szt </t>
  </si>
  <si>
    <t xml:space="preserve">klimatyzator 3,5 kw 1 szt </t>
  </si>
  <si>
    <t>Ekspres do kawy Delonghi ECAM 25462S</t>
  </si>
  <si>
    <t>Drukarka OKI C822</t>
  </si>
  <si>
    <t>Telefax Panasonic Laserowy KX-FL613</t>
  </si>
  <si>
    <t>Telefon Panasonic KX-TG1611 (AS)</t>
  </si>
  <si>
    <t xml:space="preserve">Monitor LG 20'' sekretariat </t>
  </si>
  <si>
    <t xml:space="preserve">Ruter asus Wireless AC750 dual Band </t>
  </si>
  <si>
    <t>Drukarka HP ( urzadzenie wielofunkcyjne ) nr 4515 (sekretariat)</t>
  </si>
  <si>
    <t xml:space="preserve">Lampa halogenowa </t>
  </si>
  <si>
    <t xml:space="preserve">ATEN VS Videos Splitter 4 portowy </t>
  </si>
  <si>
    <t xml:space="preserve">Seperator video 6 szt </t>
  </si>
  <si>
    <t>Switch TP- Link TL SG 1005D 5x10/100/1000 Mbps</t>
  </si>
  <si>
    <t>Notebook ASUS</t>
  </si>
  <si>
    <t>Notebook ACER Aspire</t>
  </si>
  <si>
    <t>Notebook TOSHIBA</t>
  </si>
  <si>
    <t>Laptop Samsung</t>
  </si>
  <si>
    <t>Serwer DELL (komplet)</t>
  </si>
  <si>
    <t>Zestaw komputerowy (20 szt. X 399,00)</t>
  </si>
  <si>
    <t>Zestaw komputerowy (20 szt. X 489,00)</t>
  </si>
  <si>
    <t>Laptop Lenovo  G50-70</t>
  </si>
  <si>
    <t xml:space="preserve">1 gaśnica 2 kg GP-2x/NABC: 1 szt. urządzenie do gaszenia elektroniki UGS2 </t>
  </si>
  <si>
    <t>PROJEKTOR VIVIBRIGHT PLED-S200 SE</t>
  </si>
  <si>
    <t>URZĄDZENIE WIELOFUNKCYJNE SAMSUNG SCX-4833FD</t>
  </si>
  <si>
    <t>URZĄDZENIE WIELOFUNKCYJNE XEROX WORKCENTER 3210</t>
  </si>
  <si>
    <t>KSEROKOPIAREKA KONICA MINOLTA BIZHUB 215</t>
  </si>
  <si>
    <t>DYSK ZEWNĘTRZNY LENOVO</t>
  </si>
  <si>
    <t>KOMPUTER PC A10 CASE LOGIC</t>
  </si>
  <si>
    <t>TABLICZ MULTIMEDIALNA QOMO QWB200 BW (88)</t>
  </si>
  <si>
    <t>NOTEBOOK DELL L 3540</t>
  </si>
  <si>
    <t>APARAT FOTOGRAFICZNY PANASONIC LUMIX</t>
  </si>
  <si>
    <t>APARAT FOTOGRAFICZNY SONY CYBER SHOT DSC W 810</t>
  </si>
  <si>
    <t>RADIOODTWARZACZ PHILIPS AZ 780</t>
  </si>
  <si>
    <t>Dysk sieciowy</t>
  </si>
  <si>
    <t>0,01 km-domy</t>
  </si>
  <si>
    <t>Centrala telefoniczna Slican IPL-256 4CO/20A</t>
  </si>
  <si>
    <t>Notebook ASUS R510</t>
  </si>
  <si>
    <t xml:space="preserve">Nazwa jednostki: Powiatowe Centrum Pomocy Rodzinie   </t>
  </si>
  <si>
    <t>Nazwa jednostki: Poradnia Psychologiczno – Pedagogiczna w Sulechowie</t>
  </si>
  <si>
    <t>Nazwa jednostki: Liceum Ogólnokształcące w Sulechowie</t>
  </si>
  <si>
    <t>Nazwa jednostki: Specjalny Ośrodek Szkolno – Wychowawczy Sulechów</t>
  </si>
  <si>
    <t>Nazwa jednostki: Zespół Szkół Specjalnych przy Centrum Leczenia Dzieci i Młodzieży w Zaborze</t>
  </si>
  <si>
    <t>Nazwa jednostki: Młodzieżowy Ośrodek Socjoterapii</t>
  </si>
  <si>
    <t>Nazwa jednostki: Dom Pomocy Społecznej Trzebiechów</t>
  </si>
  <si>
    <t>Urzadzenie wielofukncyjne Canon i-Sensys</t>
  </si>
  <si>
    <t>Drukarka HP (urządzenie wielofunkcyjne) A9T81C Deskjet ink. A 3310 (J. Judziński sekcja techniczna)</t>
  </si>
  <si>
    <t>Monitor LG 29'' TV (kotłownia)</t>
  </si>
  <si>
    <t>Antena DVB-T (kotłownia)</t>
  </si>
  <si>
    <t>Maszt antenowy (kotłownia)</t>
  </si>
  <si>
    <t>Klawiatura bezprzewodowa Logitech K270 (AS)</t>
  </si>
  <si>
    <t>Klawiatura bezprzewodowa Logitech K270 (MK)</t>
  </si>
  <si>
    <t>Komputer A. Stelmasik wraz z Windows 7</t>
  </si>
  <si>
    <t>Komputer (J. Judziński) wraz z Windows 7</t>
  </si>
  <si>
    <t>Komputer (M. Heyduk) wraz z Windows 7</t>
  </si>
  <si>
    <t>Komputer (A. Chełska) wraz z Windows 7</t>
  </si>
  <si>
    <t>Komputer (A. Piotrowska) wraz z Windows 7</t>
  </si>
  <si>
    <t>Monitor Asus 19'' VB199T (AS) + kabel DVI-D</t>
  </si>
  <si>
    <t>Monitor Asus 19'' VB199T (MK)</t>
  </si>
  <si>
    <t>Monitor Asus 19'' VB199T (ACh)</t>
  </si>
  <si>
    <t>Monitor Asus 19'' VB199T (MH)</t>
  </si>
  <si>
    <t xml:space="preserve">WBK </t>
  </si>
  <si>
    <t>PZZD</t>
  </si>
  <si>
    <t>Dmuchawa 125BVX</t>
  </si>
  <si>
    <t xml:space="preserve">RAZEM </t>
  </si>
  <si>
    <t>PCPR</t>
  </si>
  <si>
    <t>Urzadzenie wielofunkcyjne</t>
  </si>
  <si>
    <t>PPP</t>
  </si>
  <si>
    <t>Komputer   (6szt.x 345,00)</t>
  </si>
  <si>
    <t>Projektor Epson (2szt.x 1485,22; 2  szt.x  1485,23)</t>
  </si>
  <si>
    <t>LO w Sulechowie</t>
  </si>
  <si>
    <t>PROJEKTOR VIVITEK DX 881ST PLUS UCHWYT</t>
  </si>
  <si>
    <t>PODŚWIETLANA TABLICA OKULISTYCZNA Z PILOTEM</t>
  </si>
  <si>
    <t>LAPTOP DELL 5558</t>
  </si>
  <si>
    <t>NOTEBOOK LENOVO G-50-30</t>
  </si>
  <si>
    <t>EMWAVE2 - BIOFEEDBLACK HRV</t>
  </si>
  <si>
    <t>wr</t>
  </si>
  <si>
    <t>ul.Pałacowa 1 w Przytoku</t>
  </si>
  <si>
    <t>ul.Pałacowa 2 w Przytoku</t>
  </si>
  <si>
    <t>SOSW</t>
  </si>
  <si>
    <t>Drukarka EPSON</t>
  </si>
  <si>
    <t>Drukarka Laserjet</t>
  </si>
  <si>
    <t>Urządzenie wielofunkcyjne HP</t>
  </si>
  <si>
    <t>Projektor EB-W31</t>
  </si>
  <si>
    <t>Kserokopiarka Toshiba</t>
  </si>
  <si>
    <t>Laptop Lenovo</t>
  </si>
  <si>
    <t>Laptop HP</t>
  </si>
  <si>
    <t>ZSS</t>
  </si>
  <si>
    <t xml:space="preserve">DPS </t>
  </si>
  <si>
    <t>WRB</t>
  </si>
  <si>
    <t>Aparat fotograficzny Coolpix</t>
  </si>
  <si>
    <t>Drukarka - Urzadzenie wielofunkcyjne Brother</t>
  </si>
  <si>
    <t>Ekspres do kawy Delonghi</t>
  </si>
  <si>
    <t xml:space="preserve">Komputer Intel </t>
  </si>
  <si>
    <t>Komputer stacjonarny Tracer</t>
  </si>
  <si>
    <t>Monitor AOC</t>
  </si>
  <si>
    <t>Monitor Asus</t>
  </si>
  <si>
    <t>Monitor ASUS</t>
  </si>
  <si>
    <t>Pompa Einhell</t>
  </si>
  <si>
    <t>Telefax Panasonic</t>
  </si>
  <si>
    <t>Telewizor Skymaster</t>
  </si>
  <si>
    <t>Projektor LED UC 40</t>
  </si>
  <si>
    <t>Telewizor LG</t>
  </si>
  <si>
    <t>Telewizor Toshiba</t>
  </si>
  <si>
    <t xml:space="preserve">Nazwa jednostki </t>
  </si>
  <si>
    <t>Starostwo Powiatowe w Zielonej Górze</t>
  </si>
  <si>
    <t>Urządzenie wielofunkcyjne Canon</t>
  </si>
  <si>
    <t>Urządzenie wielofunkcyjne Develop</t>
  </si>
  <si>
    <t>Drukarka Canon</t>
  </si>
  <si>
    <t>Zestaw komputerowy Acer</t>
  </si>
  <si>
    <t>Urządzenie wielofukncyjne Canon</t>
  </si>
  <si>
    <t>Urządzenie wielofunkcyjne Toshiba</t>
  </si>
  <si>
    <t xml:space="preserve">Serwer </t>
  </si>
  <si>
    <t>UPS APC</t>
  </si>
  <si>
    <t>Monitor DELL</t>
  </si>
  <si>
    <t>Skaneroploter HP</t>
  </si>
  <si>
    <t>Switch</t>
  </si>
  <si>
    <t>Kompter przenośny DELL</t>
  </si>
  <si>
    <t xml:space="preserve">Firewall Fortinet </t>
  </si>
  <si>
    <t xml:space="preserve">UPS serwerowy </t>
  </si>
  <si>
    <t>Kserokopiarka AT Triumph</t>
  </si>
  <si>
    <t>Skaner HP Scnajet</t>
  </si>
  <si>
    <t>Garaż</t>
  </si>
  <si>
    <t>Sulechów-Al.Niepodległości 15</t>
  </si>
  <si>
    <t>Sulechów-Al.Niepodległości 33</t>
  </si>
  <si>
    <t>1,3 km</t>
  </si>
  <si>
    <t>1,0 km</t>
  </si>
  <si>
    <t>zamykane na kłódkę</t>
  </si>
  <si>
    <t>0,5 km do budynku szpitala i przychodni</t>
  </si>
  <si>
    <t xml:space="preserve">Kamera przemysłowe IPOX VIG600EEffo 6-22 5 szt </t>
  </si>
  <si>
    <t>Lampa halogenowa 5 szt.</t>
  </si>
  <si>
    <t>WBR</t>
  </si>
  <si>
    <t xml:space="preserve">Komputer MK </t>
  </si>
  <si>
    <t>2015/2017</t>
  </si>
  <si>
    <t>Klimatyzator 2 szt  (2015)</t>
  </si>
  <si>
    <t>Kamera przemysłowa IP IPOX (6 szt.)</t>
  </si>
  <si>
    <t>Rejestrator cyfrowy BCS-CVR1601-IV</t>
  </si>
  <si>
    <t>Dysk HDD WD Purple 4TB</t>
  </si>
  <si>
    <t>Switch zyxel POE 8p</t>
  </si>
  <si>
    <t>Telefon stacjonarny PanasownicKX-TG1611PDH ( MH)</t>
  </si>
  <si>
    <t xml:space="preserve">Ruter D-link Go SW 5G </t>
  </si>
  <si>
    <t>Akumulator 12V7,2 Ah ( 12 szt ) (magazyny)</t>
  </si>
  <si>
    <t>Akumulator 12V 18 Ah (salka)</t>
  </si>
  <si>
    <t>Zasilacz buforowy 12V (magazyn)</t>
  </si>
  <si>
    <t>Filtr AXON (magazyn)</t>
  </si>
  <si>
    <t>Napęd DVD Samsung (JJ)</t>
  </si>
  <si>
    <t>Fax panasonic KT-FX 986 ( AP)</t>
  </si>
  <si>
    <t>Urzadzenie wielofunkcyjne HP F0V64C Deskjet ( AS)</t>
  </si>
  <si>
    <t>Radio samochodowe Sony DSX-A-200UI</t>
  </si>
  <si>
    <t>Prostownik Dynamic 420</t>
  </si>
  <si>
    <t xml:space="preserve">Przecinarka spalinowa do asfalu (husqvarna) </t>
  </si>
  <si>
    <t>Wiertnica spalinowa BBA  MAKITA ( 2011)</t>
  </si>
  <si>
    <t>Młot udarowo-obrotowy HR45010 MAKITA (2011)</t>
  </si>
  <si>
    <t>Nożyce do ciecia żywopłotu 325HD (2011)</t>
  </si>
  <si>
    <t>Podkrzesywarka (piła wysiegnikowa nr 1 JP - 2011)</t>
  </si>
  <si>
    <t xml:space="preserve">Odsnieżarka spalinowa (2012) 2 szt. </t>
  </si>
  <si>
    <t>Czerpak -chwytak do gałezi (MTZ) (2012)</t>
  </si>
  <si>
    <t>Zagęszczarka PCX 500A/4 BEMA nr 4 (2005)</t>
  </si>
  <si>
    <t>Skrapiarka MADRO SE 500 (2005)</t>
  </si>
  <si>
    <t>Zagęszczarka CF2 WEBER nr 3 (2006)</t>
  </si>
  <si>
    <t>Pilarka spalinowa XVI -20/1 nr 1 piła spalinowa (2008)</t>
  </si>
  <si>
    <t>Wykaszarka spalinowa XVI-12/1 nr 2   kosa spalinowa nr 2 (2008)</t>
  </si>
  <si>
    <t>Kosiarka bijakowa MAROLIN M600 (New holland )</t>
  </si>
  <si>
    <t xml:space="preserve">Niwelator laserowy </t>
  </si>
  <si>
    <t xml:space="preserve">Pług odśnieżny typu ROC 95 nr fabr. 33 (New Holland) </t>
  </si>
  <si>
    <t>Ładowacz czołowy TUR-20/T-460 (Zetor ) 2010</t>
  </si>
  <si>
    <t>Agregat prądotwórczy FOGO (2012)</t>
  </si>
  <si>
    <t>Urzadzenie wielofunkcyjne do modernizacji zieleni samasz  (  doczepiana do Zetora ) (2015)</t>
  </si>
  <si>
    <t>Wykaszarka 545RX -  kosa spalinowa nr 12 ( JP)(2015)</t>
  </si>
  <si>
    <t>Wykaszarka 545RX -  kosa spalinowa  nr 13 ( RJ)(2015)</t>
  </si>
  <si>
    <t>Dmuchawa 125BVX (2016) nr 3 (RJ)</t>
  </si>
  <si>
    <t>Pilarka 372XP  nr 17</t>
  </si>
  <si>
    <t>Pilarka spalinowa 560XP nr 11 (ZSZ)</t>
  </si>
  <si>
    <t>Pilarka spalinowa 560XP nr 12</t>
  </si>
  <si>
    <t>Pilarka spalinowa 560XP nr 13 (MSZ)</t>
  </si>
  <si>
    <t>Pilarka spalinowa 560XP nr 14</t>
  </si>
  <si>
    <t>Pilarka spalinowa 560XP nr 15</t>
  </si>
  <si>
    <t>Pilarka spalinowa 560XP nr 16</t>
  </si>
  <si>
    <t xml:space="preserve">Podkrzesywarka 327P5X  nr 3 piła wysięgnikowa </t>
  </si>
  <si>
    <t xml:space="preserve">Wykaszarka 545RX nr 14 ( DP) kosa spalinowa </t>
  </si>
  <si>
    <t>Wykaszarka 545RX nr 15 (ZSZ)</t>
  </si>
  <si>
    <t>Wykaszarka 545RX nr 16</t>
  </si>
  <si>
    <t>Wykaszarka 545RX nr 17 ( MSZ)</t>
  </si>
  <si>
    <t>Wykaszarka 545RX nr 18</t>
  </si>
  <si>
    <t>Kosiarka LC348V nr 3</t>
  </si>
  <si>
    <t>Dmuchawa 525BX nr 2 ( MSZ)</t>
  </si>
  <si>
    <t>Kosiarka LB155S nr 4</t>
  </si>
  <si>
    <t xml:space="preserve">Komputer stacjonarny  Acer Veriton </t>
  </si>
  <si>
    <t>Urządzenie wielofunkcyjne CANON SENSYS</t>
  </si>
  <si>
    <t xml:space="preserve">Komputer stacjonarny Adax DELTA </t>
  </si>
  <si>
    <t>Nawigacja TOM TOM</t>
  </si>
  <si>
    <t>Laptop Hewlett-Packard</t>
  </si>
  <si>
    <t>Powiatowe Centrum Pomocy Rodzinie w Zielonej Górze</t>
  </si>
  <si>
    <t>Maszyna do waty cukrowej</t>
  </si>
  <si>
    <t>Rzutnik Benq</t>
  </si>
  <si>
    <t>Skaner OpticSlim</t>
  </si>
  <si>
    <t>DRUKARKA BROTHER HL-1212WE</t>
  </si>
  <si>
    <t>PROJEKTOR INFOCUS IN 116X</t>
  </si>
  <si>
    <t>KAMERA ANALOGOWA - MONITORING</t>
  </si>
  <si>
    <t>WIZUALIZER AVERS PL50</t>
  </si>
  <si>
    <t>TABLET HUAWEI MEDIAPAD T1 10 "</t>
  </si>
  <si>
    <t xml:space="preserve">Zestaw komputerowy z drukarka </t>
  </si>
  <si>
    <t>wbk</t>
  </si>
  <si>
    <t>centrala telefoniczna</t>
  </si>
  <si>
    <t>UPS 2 szt.</t>
  </si>
  <si>
    <t>telewizor (świetlice)</t>
  </si>
  <si>
    <t>faks</t>
  </si>
  <si>
    <t>laptop</t>
  </si>
  <si>
    <t>keyboard -instrument klawiszowy</t>
  </si>
  <si>
    <t>Drukarka Samsung</t>
  </si>
  <si>
    <t>Urządzenie wielofunkcyjne Laserjet</t>
  </si>
  <si>
    <t>Drukarka MFP</t>
  </si>
  <si>
    <t>Komputery Lenovo (7 szt)</t>
  </si>
  <si>
    <t>Komputery Lenovo (2 szt)</t>
  </si>
  <si>
    <t>Tablety (3 szt)</t>
  </si>
  <si>
    <t>Laptop DELL</t>
  </si>
  <si>
    <t>Aparat SONY</t>
  </si>
  <si>
    <t>Tablica multimedialna</t>
  </si>
  <si>
    <t>Dyktafon</t>
  </si>
  <si>
    <t>Telewizor Philips</t>
  </si>
  <si>
    <t>Laptop Asus X555L</t>
  </si>
  <si>
    <t>Telewizor MANTA LED3204</t>
  </si>
  <si>
    <t>Telefon Hauawei PS Lite 100</t>
  </si>
  <si>
    <t>Telefon Samsung Xcover 4</t>
  </si>
  <si>
    <t>Monitor LED LG 24 cal</t>
  </si>
  <si>
    <t>Centrala telefoniczna SILIKAN IPL -256</t>
  </si>
  <si>
    <r>
      <t>(szacun-kowa wartość odtworze-niowa) /</t>
    </r>
    <r>
      <rPr>
        <sz val="8"/>
        <rFont val="Tahoma"/>
        <family val="2"/>
      </rPr>
      <t>ks. Brutto</t>
    </r>
  </si>
  <si>
    <r>
      <t xml:space="preserve">(szacun-kowa wartość odtworze-niowa) </t>
    </r>
    <r>
      <rPr>
        <sz val="8"/>
        <rFont val="Tahoma"/>
        <family val="2"/>
      </rPr>
      <t>/ks. Brutto</t>
    </r>
  </si>
  <si>
    <t xml:space="preserve">(szacunkowa wartość odtworzeniowa) </t>
  </si>
  <si>
    <t xml:space="preserve">(szacunkowa wartość odtworzeniowa)   </t>
  </si>
  <si>
    <t>stacjonarny</t>
  </si>
  <si>
    <t>przenośny</t>
  </si>
  <si>
    <t>Drukarka Kyocera ECOSYS P3055DN</t>
  </si>
  <si>
    <t>Notebook Dell 3590</t>
  </si>
  <si>
    <t>Urzadzenie wielofunkcyjne KYOCERA</t>
  </si>
  <si>
    <t>Drukarka Kyocera</t>
  </si>
  <si>
    <t xml:space="preserve">Fax CANON L170 </t>
  </si>
  <si>
    <t>Telefon KX-TG2511</t>
  </si>
  <si>
    <t>nazwa jednostki: Centrum Kształcenia Ustawicznego i Zawodowego  w Sulechowie</t>
  </si>
  <si>
    <t>Nazwa jednostki: CKUiZ w Sulechowie</t>
  </si>
  <si>
    <t>Drukarka XEPOX (6sztx280,-)</t>
  </si>
  <si>
    <t>Zestaw kopmuterowy (16szt. x 500,-)</t>
  </si>
  <si>
    <t>Monitor (7szt. x 285,-)</t>
  </si>
  <si>
    <t>Komputer Dell z zasilaczem  i oprogramowaniem          (2 584,23+429,27)</t>
  </si>
  <si>
    <t>Zmywarka BOCH SMS 24A WOOE KGO</t>
  </si>
  <si>
    <t>Waga osobowa SECA 711 ze wzrostomierzem</t>
  </si>
  <si>
    <t>Komputer Dell 790 i 5/4GB/250GB</t>
  </si>
  <si>
    <t>Zestaw komputerowy 1(8sztx2990;-)</t>
  </si>
  <si>
    <t>Komputery klasy PC 2(3sztx2437,-)</t>
  </si>
  <si>
    <t>Komputery klasy PC 3(7sztx3084,-)</t>
  </si>
  <si>
    <t>Komputery klasy PC 4(15sztx2236,-)</t>
  </si>
  <si>
    <t>Skaner płaski(9sztx497,89)</t>
  </si>
  <si>
    <t>KX-FT 986 Termiczny Fax</t>
  </si>
  <si>
    <t>Drukarka Samsung SL-C430W</t>
  </si>
  <si>
    <t>Urządzenie wielofunkcyjne Brother MFC-L2700 DW(5sztx719,55)</t>
  </si>
  <si>
    <t>Urządzenie wielofunkcyjne Brother DCP-9020CWD</t>
  </si>
  <si>
    <t>Drukarka etykiet GC 420d USB RS232 203dpi(2sztx1125,45)</t>
  </si>
  <si>
    <t>Projektor 4:3(3sztx3238,59</t>
  </si>
  <si>
    <t>Acer TaveIMate P259-G2 W10P i5-7200U 4G+torba(23sztx1648,-)</t>
  </si>
  <si>
    <t>Serwer i3-6320 16GB 1TB SSHD WinSrv</t>
  </si>
  <si>
    <t>Serwer Xeon E3-1220 v6 16GB 1TB SSHD WinSrv</t>
  </si>
  <si>
    <t>Kamera GOPRO CHDHX-501-PL-HE+Hama 4268 SELFIE MONOP</t>
  </si>
  <si>
    <t>Reflektometr Grandway FHO5000-D35 1310/1550nm 35/3</t>
  </si>
  <si>
    <t>Terminal danych CPT-8001L/2M laser</t>
  </si>
  <si>
    <t>Szlifierka kątowa</t>
  </si>
  <si>
    <t>Wiertarka stołowa (słupowa)</t>
  </si>
  <si>
    <t>Przecinarka taśmowa do metalu</t>
  </si>
  <si>
    <t>KOMPUTER DELL 790</t>
  </si>
  <si>
    <t>KOMPUTER DELL</t>
  </si>
  <si>
    <t>MONITOR HP</t>
  </si>
  <si>
    <t>KOMPUTER DELL 990</t>
  </si>
  <si>
    <t>MONITOR DELL 2210</t>
  </si>
  <si>
    <t>Wykaz sprzętu elektronicznego przenośnego ( do lat 5) – rok 2014 i młodszy</t>
  </si>
  <si>
    <t>LAPTOP DELL E6400</t>
  </si>
  <si>
    <t>Wykaz sprzętu elektronicznego stacjonarnego (do lat 5) – rok 2014 i młodszy</t>
  </si>
  <si>
    <t>Kosiarka VIKING rok 2014</t>
  </si>
  <si>
    <t>Dmuchawa plecakowa</t>
  </si>
  <si>
    <t>nazwa jednostki:   Młodzieżowy Ośrodek Socjoterapii</t>
  </si>
  <si>
    <t xml:space="preserve">Szkoła z salą gimnast. , mieszkania, schronisko młodzieżowe </t>
  </si>
  <si>
    <t>Komputery(10 szt)</t>
  </si>
  <si>
    <t>drukarki atramentowe (2 szt)</t>
  </si>
  <si>
    <t>Laptopy (2 szt)</t>
  </si>
  <si>
    <t>Laptop</t>
  </si>
  <si>
    <t xml:space="preserve">Agregat prądotwórczy </t>
  </si>
  <si>
    <t>Centrum Kształcenia Ustawicznego i Zawodowego w Sulechowie</t>
  </si>
  <si>
    <t>Dane pojazdów/ pojazdów wolnobieżnych</t>
  </si>
  <si>
    <t>Marka</t>
  </si>
  <si>
    <t>Typ, model</t>
  </si>
  <si>
    <t>Nr nadwozia VIN</t>
  </si>
  <si>
    <t>Nr rej.</t>
  </si>
  <si>
    <t>Rodzaj             (osobowy/ ciężarowy/ specjalny)</t>
  </si>
  <si>
    <t>Poj.</t>
  </si>
  <si>
    <t>Ilość miejsc</t>
  </si>
  <si>
    <t>ładowność</t>
  </si>
  <si>
    <t>Rok prod.</t>
  </si>
  <si>
    <t>Przebieg</t>
  </si>
  <si>
    <t>data I rejestracji</t>
  </si>
  <si>
    <t>zabezpieczenia p/kr</t>
  </si>
  <si>
    <t>Suma Ubezpieczenia AC</t>
  </si>
  <si>
    <t>wyposażenie dodatkowe</t>
  </si>
  <si>
    <t>Okres ubezpieczenia OC i NW</t>
  </si>
  <si>
    <t>Okres ubezpieczenia AC i KR</t>
  </si>
  <si>
    <t>Zielona Karta tak/nie</t>
  </si>
  <si>
    <t>z Vat</t>
  </si>
  <si>
    <t xml:space="preserve">rodzaj </t>
  </si>
  <si>
    <t>wartość</t>
  </si>
  <si>
    <t>Od</t>
  </si>
  <si>
    <t>Do</t>
  </si>
  <si>
    <t xml:space="preserve">Ford Mondeo </t>
  </si>
  <si>
    <t>BA7</t>
  </si>
  <si>
    <t>WFODXXGBBD9U47591</t>
  </si>
  <si>
    <t>FZ 76660</t>
  </si>
  <si>
    <t>osobowy</t>
  </si>
  <si>
    <t>nie dotyczy</t>
  </si>
  <si>
    <t>wyposażenie fabryczne, immobilizer, auto-alarm</t>
  </si>
  <si>
    <t xml:space="preserve">nie </t>
  </si>
  <si>
    <t>POMOT</t>
  </si>
  <si>
    <t>T507</t>
  </si>
  <si>
    <t>FZ 92356</t>
  </si>
  <si>
    <t>przyczepka ciężarowa rolnicza</t>
  </si>
  <si>
    <t>TRAMP TRAIL 750</t>
  </si>
  <si>
    <t>SUB05J0006L004168</t>
  </si>
  <si>
    <t>FZ92357</t>
  </si>
  <si>
    <t>przyczepa lekka</t>
  </si>
  <si>
    <t>GUZMET</t>
  </si>
  <si>
    <t>GUZ 81</t>
  </si>
  <si>
    <t>GUZ080257</t>
  </si>
  <si>
    <t>FZ 93450</t>
  </si>
  <si>
    <t>przyczepa cięzarowa rolnicza</t>
  </si>
  <si>
    <t>NEPTUN</t>
  </si>
  <si>
    <t>REMORQUE 1 B75</t>
  </si>
  <si>
    <t>SXE1P202BAS003552</t>
  </si>
  <si>
    <t>FZ94277</t>
  </si>
  <si>
    <t>YAMAHA</t>
  </si>
  <si>
    <t>YFM 450</t>
  </si>
  <si>
    <t>FZX001110017</t>
  </si>
  <si>
    <t>FZ 5627</t>
  </si>
  <si>
    <t>quad</t>
  </si>
  <si>
    <t xml:space="preserve">Ford </t>
  </si>
  <si>
    <t>Custom</t>
  </si>
  <si>
    <t>WF01XXTTG1EB74469</t>
  </si>
  <si>
    <t>FZ3697F</t>
  </si>
  <si>
    <t>Osobowy</t>
  </si>
  <si>
    <t>05.12.2014</t>
  </si>
  <si>
    <t>immobiliser</t>
  </si>
  <si>
    <t>STIM</t>
  </si>
  <si>
    <t>S22</t>
  </si>
  <si>
    <t>SYAS22HK0H0001841</t>
  </si>
  <si>
    <t>FZ 98803</t>
  </si>
  <si>
    <t>przyczepa ciężarowa</t>
  </si>
  <si>
    <t>12.12.2017</t>
  </si>
  <si>
    <t xml:space="preserve">DACIA </t>
  </si>
  <si>
    <t>Duster</t>
  </si>
  <si>
    <t>UU1HSDC5G52634304</t>
  </si>
  <si>
    <t>FZI 57770</t>
  </si>
  <si>
    <t xml:space="preserve">samochód osobowy </t>
  </si>
  <si>
    <t>27.04.2015</t>
  </si>
  <si>
    <t xml:space="preserve">brak </t>
  </si>
  <si>
    <t>DAEWOO</t>
  </si>
  <si>
    <t>Lanos</t>
  </si>
  <si>
    <t>SUPTF48VDXW057855</t>
  </si>
  <si>
    <t>FZI 15703</t>
  </si>
  <si>
    <t>09.12.1999</t>
  </si>
  <si>
    <t>radio samoch</t>
  </si>
  <si>
    <t>VOLKSWAGEN</t>
  </si>
  <si>
    <t>T4 Kombi 1,9 TD</t>
  </si>
  <si>
    <t>WV2ZZZ70ZYX053544</t>
  </si>
  <si>
    <t>FZI 77LR</t>
  </si>
  <si>
    <t>ciężarowo-osobowy</t>
  </si>
  <si>
    <t>25.10.1999</t>
  </si>
  <si>
    <t xml:space="preserve">FIAT </t>
  </si>
  <si>
    <t>FIORINO CARGO SX</t>
  </si>
  <si>
    <t>ZFA22500006E08392</t>
  </si>
  <si>
    <t>FZI 67788</t>
  </si>
  <si>
    <t xml:space="preserve">samochód ciężarowy </t>
  </si>
  <si>
    <t>FORD</t>
  </si>
  <si>
    <t xml:space="preserve">Unikar Transit </t>
  </si>
  <si>
    <t>WF0DXXTTGDFE37169</t>
  </si>
  <si>
    <t>FZI 57744</t>
  </si>
  <si>
    <t>05.05.2015</t>
  </si>
  <si>
    <t xml:space="preserve">ELEKTRONICZNE ZABEZPIECZENIE Pats-  IMMOBILISER </t>
  </si>
  <si>
    <t>DAF</t>
  </si>
  <si>
    <t>FA LF66</t>
  </si>
  <si>
    <t>XLRAE55GF0L426040</t>
  </si>
  <si>
    <t>FZI 49419</t>
  </si>
  <si>
    <t>samochód specjalny wraz z remonterem silnik/palnik</t>
  </si>
  <si>
    <t>30.04.2014</t>
  </si>
  <si>
    <t>KIA</t>
  </si>
  <si>
    <t>Pryzmat K2500</t>
  </si>
  <si>
    <t>KNESE06327K2250018</t>
  </si>
  <si>
    <t>FZI 21WS</t>
  </si>
  <si>
    <t>samochód ciężarowy</t>
  </si>
  <si>
    <t>04.12.2007</t>
  </si>
  <si>
    <t>GAZELLE</t>
  </si>
  <si>
    <t>GAZ GAZ 2</t>
  </si>
  <si>
    <t>X9633020262142174</t>
  </si>
  <si>
    <t>FZI 35TC</t>
  </si>
  <si>
    <t>12.04.2007</t>
  </si>
  <si>
    <t xml:space="preserve">RÓWNIARKA DROGOWA SANY </t>
  </si>
  <si>
    <t>PQ190IIIA</t>
  </si>
  <si>
    <t>07PY00570158</t>
  </si>
  <si>
    <t>pojazd specjalistyczny</t>
  </si>
  <si>
    <t>****</t>
  </si>
  <si>
    <t>NEW HOLLAND</t>
  </si>
  <si>
    <t>JHJHDC4B</t>
  </si>
  <si>
    <t>Z9JH05981</t>
  </si>
  <si>
    <t>FZI 90YN</t>
  </si>
  <si>
    <t>ciągnik rolniczy</t>
  </si>
  <si>
    <t>11.05.2009</t>
  </si>
  <si>
    <t>ZETOR</t>
  </si>
  <si>
    <t>FZI 1A73</t>
  </si>
  <si>
    <t>02.10.1998</t>
  </si>
  <si>
    <t>MTZ</t>
  </si>
  <si>
    <t>00150U</t>
  </si>
  <si>
    <t>FZI 9A83</t>
  </si>
  <si>
    <t>25.04.2003</t>
  </si>
  <si>
    <t xml:space="preserve"> LAWETA POL-METAL</t>
  </si>
  <si>
    <t>PM-400</t>
  </si>
  <si>
    <t>SZ9PM400LDPZG2025</t>
  </si>
  <si>
    <t>FZI 66055</t>
  </si>
  <si>
    <t xml:space="preserve">przyczepa ciężarowa </t>
  </si>
  <si>
    <t>LAWETA POL-METAL</t>
  </si>
  <si>
    <t>SZ9PM400L1PZG2033</t>
  </si>
  <si>
    <t>FZI 86XA</t>
  </si>
  <si>
    <t>04.06.2001</t>
  </si>
  <si>
    <t>HW-60.11</t>
  </si>
  <si>
    <t>FZI X277</t>
  </si>
  <si>
    <t>przyczepa uniwersalna</t>
  </si>
  <si>
    <t>01.01.1985</t>
  </si>
  <si>
    <t>SANOK</t>
  </si>
  <si>
    <t>D 45S</t>
  </si>
  <si>
    <t>FZI 32XC</t>
  </si>
  <si>
    <t>przyczepa rolnicza</t>
  </si>
  <si>
    <t>14.05.1986</t>
  </si>
  <si>
    <t>D 47B</t>
  </si>
  <si>
    <t>FZ0101188</t>
  </si>
  <si>
    <t>FZI 10YM</t>
  </si>
  <si>
    <t>przyczepa ciężarowa rolnicza</t>
  </si>
  <si>
    <t>21.09.1976</t>
  </si>
  <si>
    <t>SAM</t>
  </si>
  <si>
    <t>skorpion 120 SD</t>
  </si>
  <si>
    <t>TOS0100169</t>
  </si>
  <si>
    <t>FZI 84XA</t>
  </si>
  <si>
    <t>przyczepa specjalna - rozdrabniacz do gałęzi</t>
  </si>
  <si>
    <t>04.04.2001</t>
  </si>
  <si>
    <t xml:space="preserve">TEKNAMTOR </t>
  </si>
  <si>
    <t>skorpion 160SD</t>
  </si>
  <si>
    <t>SVA130R16ED000212</t>
  </si>
  <si>
    <t>FZI 1G88</t>
  </si>
  <si>
    <t xml:space="preserve">przyczepa specjalna-  rębak do gałezi  160SD </t>
  </si>
  <si>
    <t>23.12.2014</t>
  </si>
  <si>
    <t>Nazwa jednostki: Powiatowe Centrum Pomocy Rodzinie  w Zielonej Górze</t>
  </si>
  <si>
    <t>OPEL</t>
  </si>
  <si>
    <t>ZAFIRA</t>
  </si>
  <si>
    <t>WOLOAHM759GO28911</t>
  </si>
  <si>
    <t>FZ 74665</t>
  </si>
  <si>
    <t>OSOBOWY</t>
  </si>
  <si>
    <t>1598CCM</t>
  </si>
  <si>
    <t>25.11.2008</t>
  </si>
  <si>
    <t>immobilizer</t>
  </si>
  <si>
    <t>Nazwa jednostki Centrum Kształcenia Ustawicznego w Sulechowie</t>
  </si>
  <si>
    <t>z Vat/bez Vat</t>
  </si>
  <si>
    <t>Renault</t>
  </si>
  <si>
    <t>Kangoo 1,4</t>
  </si>
  <si>
    <t>VF 1KCOHBF22246190</t>
  </si>
  <si>
    <t>FZI G434</t>
  </si>
  <si>
    <t>osobowo- ciężarowy</t>
  </si>
  <si>
    <t>740 kg</t>
  </si>
  <si>
    <t>21.12.2000</t>
  </si>
  <si>
    <t>TRANSIT CUSTOM-</t>
  </si>
  <si>
    <t>WF01XXTTG1EB73108</t>
  </si>
  <si>
    <t>FZI 52818</t>
  </si>
  <si>
    <t>750 kg</t>
  </si>
  <si>
    <t>27.10.2014</t>
  </si>
  <si>
    <t>radio</t>
  </si>
  <si>
    <t>Nazwa jednostki SOSW- Sulechów</t>
  </si>
  <si>
    <t>Volkswagen Shuttle</t>
  </si>
  <si>
    <t>Kombi T5-1,9 TDI</t>
  </si>
  <si>
    <t>WV2ZZZHZ6X028304</t>
  </si>
  <si>
    <t>FZI 25 LM</t>
  </si>
  <si>
    <t>03-03-2006</t>
  </si>
  <si>
    <t>radio, system nawigacji satelitarnej CB- radio</t>
  </si>
  <si>
    <t>WV2ZZZHZ6X028305</t>
  </si>
  <si>
    <t>FZI 24 LM</t>
  </si>
  <si>
    <t xml:space="preserve">radio, system nawigacji satelitarnej </t>
  </si>
  <si>
    <t>FORD FAC</t>
  </si>
  <si>
    <t>WF01XXTTG1FC70667</t>
  </si>
  <si>
    <t>FZ 5605 F</t>
  </si>
  <si>
    <t>03-03-2015</t>
  </si>
  <si>
    <t xml:space="preserve">Nazwa jednostki    MOS w Przytoku </t>
  </si>
  <si>
    <t>ciagnik URSUS</t>
  </si>
  <si>
    <t>C360</t>
  </si>
  <si>
    <t>ZGX 771B</t>
  </si>
  <si>
    <t>475MH</t>
  </si>
  <si>
    <t>Autosan</t>
  </si>
  <si>
    <t>D47B</t>
  </si>
  <si>
    <t>ZGR 7262</t>
  </si>
  <si>
    <t>przyczepa</t>
  </si>
  <si>
    <t>GALAXY</t>
  </si>
  <si>
    <t>WFOMXXGBWMCB50454</t>
  </si>
  <si>
    <t>FZI 31200</t>
  </si>
  <si>
    <t>Nazwa jednostki: Dom Pomocy Społecznej w Trzebiechowie</t>
  </si>
  <si>
    <t>DACIA</t>
  </si>
  <si>
    <t>DOKKER</t>
  </si>
  <si>
    <t>UU18SD6V556406937</t>
  </si>
  <si>
    <t>FZI 67449</t>
  </si>
  <si>
    <t>ciężarowy</t>
  </si>
  <si>
    <t>12-12-2016</t>
  </si>
  <si>
    <t xml:space="preserve">blokada kierownicy , </t>
  </si>
  <si>
    <t xml:space="preserve">FORD </t>
  </si>
  <si>
    <t>TRANSIT CUSTOM</t>
  </si>
  <si>
    <t>WF01XXTTG1JR31845</t>
  </si>
  <si>
    <t>FZ 5071L</t>
  </si>
  <si>
    <t>05.12.2018</t>
  </si>
  <si>
    <t>WF01XXTTG1JR31853</t>
  </si>
  <si>
    <t>FZ 5024L</t>
  </si>
  <si>
    <t xml:space="preserve">Montaż instalacji fotowoltaicznej na budynku Starostwa Powiatowego w Zielonej Górze ul. Podgórna 5 Zielona Góra: </t>
  </si>
  <si>
    <t>Montaż instalacji grzewczej dla budynku Starostwa Powiatowego w Zielonej Górze ul. Podgórna 5  Zielona Góra</t>
  </si>
  <si>
    <t>Projektor ACER X128H(2sztx 1629,75+ uchwyt do projektora2 szt x129,15</t>
  </si>
  <si>
    <t>Lenovo IdeaPad(Corei3-6100U</t>
  </si>
  <si>
    <t>Drukarka Brother</t>
  </si>
  <si>
    <t>Monitor LED Samsung 24"</t>
  </si>
  <si>
    <t>Wizualizer Aver F17HD</t>
  </si>
  <si>
    <t>Mikroskop Bresser LCD z wyświetlaczem 3,5"</t>
  </si>
  <si>
    <t>Notebook Acer AS5 A515</t>
  </si>
  <si>
    <t>Dysk przenośny WD 1TB ELEMENTS SE</t>
  </si>
  <si>
    <t>Napęd DVD-REC ASUS SDRW-08D2S-U LITE USB</t>
  </si>
  <si>
    <t>Laptop ASUS R542UF-DM157T</t>
  </si>
  <si>
    <t xml:space="preserve">Podwójny system bezprzewodowy mikrofonów PRODIPE </t>
  </si>
  <si>
    <t>Komputery (2 szt)</t>
  </si>
  <si>
    <t>Drukarka</t>
  </si>
  <si>
    <t>Notebook</t>
  </si>
  <si>
    <t xml:space="preserve">Projektor </t>
  </si>
  <si>
    <t xml:space="preserve">Montaż systemu zarządzania energią  dla budynku Starostwa Powiatowego w Zielonej Górze ul. Podgórna 5 Zielona Góra:
• montaż urządzeń i sterownika,
• interfejs obsługi systemu
</t>
  </si>
  <si>
    <t xml:space="preserve">Tablet HUAWEI t3 753018529-7"/4X/16/WI-FI/A6.0/SI </t>
  </si>
  <si>
    <t xml:space="preserve">Serwer Dell PowerEDGE T130 E3-1220v6/8GB/2x1TB/S1130/3Y NBD - z oprogramowaniem, dyskiems SSD Intel i dodatkowa pamięć DDR RAM 8GB SAMSUNG </t>
  </si>
  <si>
    <t xml:space="preserve">Komputer Dell Vostro 3670 MT i7 z oprogramowaniem dodatkowym dyskiem SSD Intel, </t>
  </si>
  <si>
    <t>Zasilacz awaryjny UPS Lester MEL-1200u L-INT</t>
  </si>
  <si>
    <t>Komputer stacjonarny AIO HP 200</t>
  </si>
  <si>
    <t>Ekran projekcyjny elektryczny</t>
  </si>
  <si>
    <t>ANKIETA DANYCH PODSTAWOWYCH</t>
  </si>
  <si>
    <t xml:space="preserve">Pełna nazwa: </t>
  </si>
  <si>
    <t xml:space="preserve">Adres:  </t>
  </si>
  <si>
    <t>Telefon:</t>
  </si>
  <si>
    <t xml:space="preserve">NIP: </t>
  </si>
  <si>
    <t>REGON:</t>
  </si>
  <si>
    <t xml:space="preserve">EKD/PKD: </t>
  </si>
  <si>
    <t>Rodzaj prowadzonej działalności w tym działalności inne niż podstawowa np. posiadanie własnego ośrodka wypoczynkowego (opis):</t>
  </si>
  <si>
    <t>Zakres terytorialny działalności (np. Polska, Unia Europejska, Świat):</t>
  </si>
  <si>
    <t xml:space="preserve">Lokalizacje użytkowane - rodzaj, adresy: </t>
  </si>
  <si>
    <t>Czy Państwa Jednostka wynajmuje od innych podmiotów nieruchomości? Jeśli tak to jakie?</t>
  </si>
  <si>
    <t xml:space="preserve">Lokalizacje najmowane/dzierżawione - rodzaj, adresy: </t>
  </si>
  <si>
    <t>Liczba pracowników:</t>
  </si>
  <si>
    <t>Liczba uczniów (dot. placówki oświatowo - wychowawczej):</t>
  </si>
  <si>
    <t>Czy jednostka organizuje imprezy masowe - jeśli tak, to proszę o podanie szacowanej ilości takich imprez w ciągu roku oraz szacowaną ilość uczestników.</t>
  </si>
  <si>
    <t>Czy Państwa Jednostka korzysta z rzeczy ruchomych należących do osób trzecich na podstawie umowy najmu, dzierżawy, użyczenia, leasingu itp.? Jeśli tak, to jakiego rodzaju są tą ruchomości (np. pojazdy, sprzęt elektroniczny)? Jaka jest najwyższa wartość takiej ruchomości?</t>
  </si>
  <si>
    <t>Czy Jednostka przyjmuje mienie osób trzecich:</t>
  </si>
  <si>
    <t>- w jakim celu przechowania? Jeśli tak , to proszę podać rodzaj mienia</t>
  </si>
  <si>
    <t>- w celu obróbki, naprawy lub innych usług? Jeśli tak, to proszę podać rodzaj mienia</t>
  </si>
  <si>
    <t xml:space="preserve">Czy  administrujecie, zarządzacie Państwo drogami , jeśli tak proszę podać rodzaj oraz długość?   </t>
  </si>
  <si>
    <t>Czy Państwa Jednostka emituje jakieś szkodliwe substancje grożące zanieczyszczeniem powietrza, wody lub gruntu?  Jeśli tak, to proszę podać rodzaj ubstancji oraz ewentualny stopień zagrożenia dla środowiska.</t>
  </si>
  <si>
    <t>Czy posiadają Państwo oczyszczalnie ścieków?</t>
  </si>
  <si>
    <t>Czy zarządzają Państwo wysypiskiem odpadów?</t>
  </si>
  <si>
    <t xml:space="preserve">Czy w Jednostce używa się materiałów wybuchowych, fajerwerków, młotów pneumatycznych lub kafarów? </t>
  </si>
  <si>
    <t xml:space="preserve">Czy Państwa Jednostka korzysta z usług podwykonawców? Jeśli tak w jakim zakresie? </t>
  </si>
  <si>
    <t>Czy Państwa Jednostka użytkuje pojazdy niepodlegające obowiązkowi rejestracji (np. wózki widłowe)? Jeśli tak, proszę podać ich rodzaj i liczbę.</t>
  </si>
  <si>
    <t>Czy posiadają Państwo własną stołówkę?</t>
  </si>
  <si>
    <t xml:space="preserve"> Czy wykonują Państwo usługi o charakterze medycznym? Jeśli tak to jakie?</t>
  </si>
  <si>
    <t xml:space="preserve">Czy posiadają Państwo koncesje? Jeśli tak jakie? </t>
  </si>
  <si>
    <t xml:space="preserve">Czy organizują Państwo wyjazdy zagranicę dla swoich pracowników? Jeśli tak, prosimy o informację dokąd? W jakim charakterze? </t>
  </si>
  <si>
    <t>Czy pracują w Państwa Jednostce stażyści, praktykanci, osoby skierowane do prac społecznie użytecznych, osoby skierowane do pracy decyzją sądu lub inne osoby inne niż zatrudnione na umowę o pracę? Jeśli tak to prosimy o informacje, kto u Państwa z ww. kategorii pracowników pracuje oraz podanie, ile maksymalnie z tych osób pracuje u Państwa jednego dnia:</t>
  </si>
  <si>
    <t>Czy posiadane lokalizazje były dotknięte powodzią w przeciagu ostatnich 20 lat, czy znajdują się na terenach zalewowych, zagrożonych powodzią?</t>
  </si>
  <si>
    <t xml:space="preserve">Czy wg Państwa wiedzy, prowadzona działalność wiążę się z koniecznością posiadania obowiązkowych ubezpieczeń OC (poza komunikacyjnymi)? Jeśli tak, to która działalność?                        </t>
  </si>
  <si>
    <t>Czy posiadają Państwo mieszkania służbowe (np. mieszkania najmowane)?</t>
  </si>
  <si>
    <t>Czy posiadają Państwo magazyny paliw płynnych i gazowych oraz materiałów palnych?</t>
  </si>
  <si>
    <t>Czy posiadają Państwo urządzenia  pływające np. jachty, łodzie, pogłębiarki itp. ?</t>
  </si>
  <si>
    <t>Czy posiadają / wykorzystują Państwo lokomotywy lub wagony ?</t>
  </si>
  <si>
    <t xml:space="preserve">Czy w drodze umowy z klientami  lub osobami trzecimi, Państwa Jednostka rozszerza ustawowy zakres odpowiedzialności cywilnej?   </t>
  </si>
  <si>
    <t>Czy Jednostka posiada/zarządza (TAK - adres/NIE):
- cmentarzem
- placami zabaw
- kąpieliskiem / basenem
- lodowiskiem
- wysypiskiem śmieci</t>
  </si>
  <si>
    <t>Wykaz sprzętu elektronicznego przenośnego (do 5 lat) - rok 2014 i młodszy</t>
  </si>
  <si>
    <t>wykaz sprzętu elektronicznego przenośnego (do pięciu lat) rok 2014 i młodszy</t>
  </si>
  <si>
    <t>Budynek mieszkalno-usługowy</t>
  </si>
  <si>
    <t>lata 60</t>
  </si>
  <si>
    <t>al.Niepodległości 15, Sulechów</t>
  </si>
  <si>
    <t>Żelbetonowe-drewniane</t>
  </si>
  <si>
    <t>Dach-papa na jedej cześci budynku, na drugiej dachówka</t>
  </si>
  <si>
    <t>Budynek służby zdrowia</t>
  </si>
  <si>
    <t xml:space="preserve">Hydranty wewnetrzne, gasnice proszkowe </t>
  </si>
  <si>
    <t>Zamki</t>
  </si>
  <si>
    <t>10 m do szpitala, budynków mieszkalnych</t>
  </si>
  <si>
    <t>Klimatyzator</t>
  </si>
  <si>
    <t>Drukarka OKIB432dn</t>
  </si>
  <si>
    <t>Urządzenie wielofukncyjne XEROX 3225</t>
  </si>
  <si>
    <t>Urządzenie wielofukncyjne XEROX 3226</t>
  </si>
  <si>
    <t xml:space="preserve">Urządzenie wielofunkcyjne Canon MFP Color </t>
  </si>
  <si>
    <t xml:space="preserve">Komputer Optimus </t>
  </si>
  <si>
    <t>Drukarka laserowa ECOSYS</t>
  </si>
  <si>
    <t>Zestaw komputerowy HP200 G3</t>
  </si>
  <si>
    <t>Urządzenie wielofunkcyjne Xerox3225</t>
  </si>
  <si>
    <t>Niszczarka</t>
  </si>
  <si>
    <t>Urządzenie wielofunkcyjne Samsung SL-M3370FD</t>
  </si>
  <si>
    <t>Drukarka laserowa</t>
  </si>
  <si>
    <t>Zmywarka Siemens</t>
  </si>
  <si>
    <t>Nisczarka</t>
  </si>
  <si>
    <t>Urządzenie wielofunkcyjne Canon MFP Color MF732Cdw</t>
  </si>
  <si>
    <t>Notebook Dell 3591</t>
  </si>
  <si>
    <t>Notebook Dell 3592</t>
  </si>
  <si>
    <t>Zestaw komputerowy HP200 G4</t>
  </si>
  <si>
    <t>Zestaw komputerowy HP200 G5</t>
  </si>
  <si>
    <t>środki niskocenne (konto 013)</t>
  </si>
  <si>
    <t xml:space="preserve">Starostwo Powiatowe w Zielonej Górze </t>
  </si>
  <si>
    <t>ul. Podgórna 5</t>
  </si>
  <si>
    <t>68 45 27 575, 68 45 27 520</t>
  </si>
  <si>
    <t xml:space="preserve">8411Z; 7511Z </t>
  </si>
  <si>
    <t>Jednostka samorządowa -  Kierowanie podstawowymi rodzajami działalności publicznej</t>
  </si>
  <si>
    <t xml:space="preserve">Polska     </t>
  </si>
  <si>
    <t>Nie dotyczy</t>
  </si>
  <si>
    <t>Tak, sprzęt elektroniczny - 24 804,00 zł (serwer); instalacja grzewcza dla budynku Starostwa Powiatowego w Zielonej Górze - 516 600,00 zł</t>
  </si>
  <si>
    <t xml:space="preserve">Nie dotyczy   </t>
  </si>
  <si>
    <t>Członkowie Zarządu i pracownicy Wydziału Promocji delegacje służbowe - Niemcy, Rosja</t>
  </si>
  <si>
    <t>Tak. Stażyści, praktykanci, osoby zatrudnione na podstawie umowy zlecenia - max. 10 osób jednego dnia</t>
  </si>
  <si>
    <t>Tak. Statutowa.</t>
  </si>
  <si>
    <t>Łódź płaskodenna, ponton</t>
  </si>
  <si>
    <t xml:space="preserve">Starostwo Powiatowe w Zielonej Górze, ul. Podgórna 5, 65-057 Zielona Góra-administracyjno-biurowy; Delegatura w Sulechowie, Pl. Ratuszowy 8, 66-100 Sulechów-administracyjno-biurowy; Al. Niepodległości 15 - mieszkalno-usługowy      </t>
  </si>
  <si>
    <t xml:space="preserve"> nie</t>
  </si>
  <si>
    <t>ponton (ujęto w Tab. V Środki trwałe)</t>
  </si>
  <si>
    <t>POWIATOWY ZIELONOGÓRSKI ZARZĄD DRÓG</t>
  </si>
  <si>
    <t>GÓRZYKOWO 1, 66-100 SULECHÓW</t>
  </si>
  <si>
    <t>68 385 95 00</t>
  </si>
  <si>
    <t>971247007-00011</t>
  </si>
  <si>
    <t>5221 Z</t>
  </si>
  <si>
    <t>NIE DOTYCZY</t>
  </si>
  <si>
    <t>POLSKA - POWIAT ZIELONOGÓRSKI</t>
  </si>
  <si>
    <t>BRAK</t>
  </si>
  <si>
    <t>TAK, DROGI POWIATOWE - ŁĄCZNA DŁUGOŚĆ 376,406</t>
  </si>
  <si>
    <t>TAK - EMULSJA ASFALTOWA</t>
  </si>
  <si>
    <t>TAK - MŁOT UDAROWY</t>
  </si>
  <si>
    <t>TAK - BIEŻĄCE UTRZYMANIE DRÓG, NAPRAWA MOSTKÓW I PRZEPUSTÓW</t>
  </si>
  <si>
    <t>TAK, RÓWNIARKA DROGOWA</t>
  </si>
  <si>
    <t>NIE, ALE ZNAJDUJĄ SIĘ NA TERENACH ZAGROŻÓNYCH POWODZIĄ</t>
  </si>
  <si>
    <t>TAK - UBEZPIECZENIE DOTYCZĄCE WYDAWANYCH DECYZJI ADMINISTRACYJNYCH</t>
  </si>
  <si>
    <t>TAK</t>
  </si>
  <si>
    <t>gaśnice, dozorcy, kamery (monitoring)</t>
  </si>
  <si>
    <t>UPS (AgS)</t>
  </si>
  <si>
    <t>Niszczarka REXEL PROSTYLE +12 nr 2102563EU</t>
  </si>
  <si>
    <t>UPS AJ 800 VA LED (TWR;850VA)</t>
  </si>
  <si>
    <t>Dysk zewnętrzny WD 1TB</t>
  </si>
  <si>
    <t>Monitor LG 19"</t>
  </si>
  <si>
    <t>Zestaw klawiatura+mysz Logitech</t>
  </si>
  <si>
    <t>Windows 10 Home OEM 64bit</t>
  </si>
  <si>
    <t>Oprogramowanie Microsoft Office 2019</t>
  </si>
  <si>
    <t>Niszczarka REXEL PROSTYLE +12 (AgS)</t>
  </si>
  <si>
    <t>Niszczarka REXEL PROSTYLE +12 (MK)</t>
  </si>
  <si>
    <t>35162 km</t>
  </si>
  <si>
    <t>179243 km</t>
  </si>
  <si>
    <t>259292 km</t>
  </si>
  <si>
    <t>46182 km</t>
  </si>
  <si>
    <t>33929 km</t>
  </si>
  <si>
    <t>35580 km</t>
  </si>
  <si>
    <t>166235 km</t>
  </si>
  <si>
    <t>109406 km</t>
  </si>
  <si>
    <t>4365 Mth</t>
  </si>
  <si>
    <t>1624 Mth</t>
  </si>
  <si>
    <t>6210 Mth</t>
  </si>
  <si>
    <t>5488 Mth</t>
  </si>
  <si>
    <t xml:space="preserve">zageszczarka nr 1, nr 2 (płyty wibracyjne) (2 szt.) WEBER (firma SARPOL) </t>
  </si>
  <si>
    <t>Kompresor olejowy (2018)</t>
  </si>
  <si>
    <t>Spawarka Minarc 150 KEMPPI(2017)</t>
  </si>
  <si>
    <t>Szlifierka kątowa GA6040C (2017)</t>
  </si>
  <si>
    <t xml:space="preserve">              </t>
  </si>
  <si>
    <t>UL. PODGÓRNA 5 65-057 ZIELONA GÓRA</t>
  </si>
  <si>
    <t>68 452 75 26</t>
  </si>
  <si>
    <t>973 06 05 217</t>
  </si>
  <si>
    <t>8810Z</t>
  </si>
  <si>
    <t>Pomoc społeczna o zasięgu ponadgminnym: dzieciom, rodzinom, osobom starszym, chorym i niepełnosprawnym; a także zabezpieczenie dzieciom pieczy zastępczej w przypadku niemożności zapewnienia opieki i wychowania przez rodziców</t>
  </si>
  <si>
    <t>POLSKA</t>
  </si>
  <si>
    <t>Pomieszczenia biurowe o łacznej pow. 228,1 m2 znajdujace się w budynku Starostwa Powiatowego w Zielonej Górze. Pomieszczenia mieszkalne o pow. 47,60 m2  z przeznaczeniem na mieszkanie chronione znajdujące się w DPS Trzebiechów</t>
  </si>
  <si>
    <t>Zielona Góra ul. Podgórna 5 ; Trzebiechów, ul. Sulechowska 1</t>
  </si>
  <si>
    <t xml:space="preserve">TAK - przewóz osób / średnio 2 razy w roku </t>
  </si>
  <si>
    <t>Zawodowe rodziny zastępcze - umowa zlecenie 15 osób ( świadczące usługę w miejscu zamieszkania );                                                                       Informatyk - umowa zlecenie - 2 razy w tygodniu;                                                       Psycholog - umowa zlecenie 3 razy w tygodniu;                                                          Prawnik - umowa zlecenie 1 raz w tygodniu</t>
  </si>
  <si>
    <t>Komputer stacjonarny Lenowo</t>
  </si>
  <si>
    <t>Laptop Dell</t>
  </si>
  <si>
    <t>laptop Yoga</t>
  </si>
  <si>
    <t>Poradnia Psychologiczno-Pedagogiczna</t>
  </si>
  <si>
    <t>66-100 Sulechów al..Niepodległości 15</t>
  </si>
  <si>
    <t>8560D</t>
  </si>
  <si>
    <t>Polska</t>
  </si>
  <si>
    <t>CENTRUM KSZTAŁCENIA ZAWODOWEGO I USTAWICZNEGO W SULECHOWIE</t>
  </si>
  <si>
    <t>ul. Piaskowa 53, 66-100 Sulechów</t>
  </si>
  <si>
    <t>68 385 26 86</t>
  </si>
  <si>
    <t>973-103-13-79</t>
  </si>
  <si>
    <t>8560Z</t>
  </si>
  <si>
    <t>działalność wspomagajaca edukację</t>
  </si>
  <si>
    <t>ul. Piaskowa 53, 66-100 Sulechów,  ul. Armii Krajowej 75 66-100 Sulechów</t>
  </si>
  <si>
    <t xml:space="preserve">KSEROKOPIARKA WARTOŚĆ   6.300 zł brutto    </t>
  </si>
  <si>
    <t>GAZ/SPALINY -BRAK OPŁAT Z TYTUŁU EMISJI SUBSTANCJI SZKODLIWYCH , NIKŁY STOPIEŃ ZAGROŻENIA</t>
  </si>
  <si>
    <t>TAK-MIESZKANIE SŁUŻBOWE</t>
  </si>
  <si>
    <t>SIŁOWNIA "POD CHMURKĄ" , BOISKA SZKOLNE, ul. Piaskowa 53, 66-100 Sulechów</t>
  </si>
  <si>
    <t>POWIATOWE CENTRUM POMOCY RODZINIE IM. JANA PAWŁA II  W ZIELONEJ GÓRZE</t>
  </si>
  <si>
    <t>Reflektor Cameo Light</t>
  </si>
  <si>
    <t>Piec Konwekcyjno- Parowy 000.PK-6(2x 15716,94)</t>
  </si>
  <si>
    <t>Ekspres Automatyczny TI30A209RW (2x2043,03)</t>
  </si>
  <si>
    <t>Cyrkulator do gotowania SOUS-VIDE STALGAST 6911100</t>
  </si>
  <si>
    <t>Zmywarko Wyparzarka STALGAST 801506+ podest (2 sztx 5733,03)</t>
  </si>
  <si>
    <t>Chłodziarka samsung R29FSRNDSA(2 sztx1176,12)</t>
  </si>
  <si>
    <t>Kuchenka Gazowo Elektryczna 618GE3.743 (12sztx 1446,48)</t>
  </si>
  <si>
    <t>Toster Salamander 3250(2sztx943,41)</t>
  </si>
  <si>
    <t>Naświetlacz do jaj Mesko NB-2.10 (2sztx992,61)</t>
  </si>
  <si>
    <t>Kuchenka Mikrofalowa Samsung MG23J5133AT(2 sztx500,61)</t>
  </si>
  <si>
    <t>Bindownica</t>
  </si>
  <si>
    <t>Kasa fiskalna z opr., taśmą oraz szufladą (6sztx2098,60)</t>
  </si>
  <si>
    <t>Watomierz Analogowy JednofazowyMS304 (2SZTX3000)</t>
  </si>
  <si>
    <t xml:space="preserve">6ES7215-IAG40-4A81 Sterownik SIMATIC S7-1200 </t>
  </si>
  <si>
    <t>Płyta Projektowa -Elementy Półprzewodnikowe ST271 (3 sztx5000zł)</t>
  </si>
  <si>
    <t>Płyta do montażu obwodów elektrycznych i elektronicz (6 sztx500,00)</t>
  </si>
  <si>
    <t>Zestaw komputerowy Lenowo L-460 (2x1300)</t>
  </si>
  <si>
    <t>Kosiarka spalinowa Weibang WB4555SC rok 2018</t>
  </si>
  <si>
    <t>Spawarka światłowodowa FSP-UP60+zest.narzędzi rok 2018</t>
  </si>
  <si>
    <t>Miernik rezystancji izolacji ( 14sztx400,-) rok 2018</t>
  </si>
  <si>
    <t>Wkrętarka akumulatorowa(13sztx300,-) rok 2018</t>
  </si>
  <si>
    <t>Silnik indukcyjny jednofazowy(6sztx500,-) rok 2018</t>
  </si>
  <si>
    <t>Silnik 3 fazowy klatkowy(3sztx800;-) rok 2018</t>
  </si>
  <si>
    <t>Reflektometr TDR-410 rok 2018</t>
  </si>
  <si>
    <t>Wkrętarka akumulatorowa(6sztx519,06) rok 2018</t>
  </si>
  <si>
    <t>Liceum Ogólnokształcące im. rotmistrza Witolda Pileckiego w Sulechowie</t>
  </si>
  <si>
    <t>ul. Licealna 10, 66-100 Sulechów</t>
  </si>
  <si>
    <t>68 385 26 19</t>
  </si>
  <si>
    <t>927-14-34-399</t>
  </si>
  <si>
    <t>8531B</t>
  </si>
  <si>
    <t>licea ogólnokształcące</t>
  </si>
  <si>
    <t>ul. Licealna 10, 66-100 Sulechów - budynek szkoły; ul. Żeromskiego 38, 66-100 Sulechów - sala gimnastyczna</t>
  </si>
  <si>
    <t>TAK, kserokopiarki 2 szt. - 11000,00zł/szt.</t>
  </si>
  <si>
    <t>TAK, liczba w zależności od wniosków i potrzeb</t>
  </si>
  <si>
    <t>Urządzenie wielofunkcyjne Konica Minolta Bizhub C258 nr 158878005</t>
  </si>
  <si>
    <t>wartość netto</t>
  </si>
  <si>
    <t>Urządzenie wielofunkcyjne Konica Minolta Bizhub C258 nr 158878004</t>
  </si>
  <si>
    <t>Młodzieżowy Ośrodek Socjoterapii im. Ireny Sendlerowej</t>
  </si>
  <si>
    <t>ul. Pałacowa 1 w Przytoku , 66-003 Zabór</t>
  </si>
  <si>
    <t>68 3274410 w. 23</t>
  </si>
  <si>
    <t>9730588217 (Powiat Zielonogórski)</t>
  </si>
  <si>
    <t>8790Z</t>
  </si>
  <si>
    <t>Placówka systemu oświatowego publicznego</t>
  </si>
  <si>
    <t>j.w.</t>
  </si>
  <si>
    <t xml:space="preserve">Tak. Mikrociągnik z kosiarką rotacyjną </t>
  </si>
  <si>
    <t>Tak - działalność oświatowa oraz pomoc społeczna z zakwaterowaniem</t>
  </si>
  <si>
    <t>Wiatrołap</t>
  </si>
  <si>
    <t>zadaszenie</t>
  </si>
  <si>
    <t>1*antywłamaniowy</t>
  </si>
  <si>
    <t>0 km- dom</t>
  </si>
  <si>
    <t>SPECJALNY OŚRODEK SZKOLNO-WYCHOWAWCZY</t>
  </si>
  <si>
    <t>66-100 SULECHÓW, UL. ŁĄCZNA 1</t>
  </si>
  <si>
    <t>68 385 2649 wew.21</t>
  </si>
  <si>
    <t>927-14-15-700</t>
  </si>
  <si>
    <t>OŚWIATA I WYCHOWANIE</t>
  </si>
  <si>
    <t>66-100 SULECHÓW, UL. ŁĄCZNA 1 I UL. KRUSZYNA 1</t>
  </si>
  <si>
    <t>TAK- 1 LUB 2 - 100-200 OSÓB</t>
  </si>
  <si>
    <t>TAK- STAŻYŚCI, PRAKTYKANCI- 1 OSOBA</t>
  </si>
  <si>
    <t>TAK- PRACOWNICY, UCZNIOWIE</t>
  </si>
  <si>
    <t>Zespół Szkół Specjalnych im. Kawalerów Maltańskich przy Centrum Leczenia Dzieci i Młodzieży w Zaborze</t>
  </si>
  <si>
    <t xml:space="preserve"> ul. Zamowa 1, 66-003 Zabóra</t>
  </si>
  <si>
    <t>68 327 40 94</t>
  </si>
  <si>
    <t>973-03-71-848</t>
  </si>
  <si>
    <t>Działalność oświatowa</t>
  </si>
  <si>
    <t>Zamkowa 1, 66-003 Zabór</t>
  </si>
  <si>
    <t>Dom Pomocy Społecznej i filia Bełcze</t>
  </si>
  <si>
    <t>Ul. Sulechowska 1</t>
  </si>
  <si>
    <t>068 3514 126 wew. 31</t>
  </si>
  <si>
    <t>8730Z</t>
  </si>
  <si>
    <t>Pozostałe placówki opieki socjalnej eraz z zakwaterowaniem</t>
  </si>
  <si>
    <t>Filia Bełcze 19, 66-130 Bojadła</t>
  </si>
  <si>
    <t>1 impreza w roku ok. 350 osób dodatkowo co dwa lata druga impreza ok. 300 osób</t>
  </si>
  <si>
    <t>Tak -  zamrażarka 1 000,- zł</t>
  </si>
  <si>
    <t>wyposażenie pokoi mieszkańców, telewizory, laptoty, meble, odzież, lodówki</t>
  </si>
  <si>
    <t>na użytek własny</t>
  </si>
  <si>
    <t>tak w filii Bełcze</t>
  </si>
  <si>
    <t>nie była dotknieta powodzią , ale jest zagrozona powodzią</t>
  </si>
  <si>
    <t>olej opałowy lekk  w kotłowni pojemność 20 000 litrów w Trzebiechowie                    i 9 000 litrów w Bełczu</t>
  </si>
  <si>
    <t>Komputer laptop HPi5</t>
  </si>
  <si>
    <r>
      <t xml:space="preserve">Grupa IV   </t>
    </r>
    <r>
      <rPr>
        <b/>
        <sz val="10"/>
        <rFont val="Calibri"/>
        <family val="2"/>
      </rPr>
      <t>(bez sprzętów elektronicznych wykazanych w tabeli nr 2)</t>
    </r>
  </si>
  <si>
    <r>
      <t xml:space="preserve">Grupa VI    </t>
    </r>
    <r>
      <rPr>
        <b/>
        <sz val="10"/>
        <rFont val="Calibri"/>
        <family val="2"/>
      </rPr>
      <t xml:space="preserve"> (bez sprzętów elektronicznych wykazanych w tabeli nr 2)</t>
    </r>
  </si>
  <si>
    <r>
      <t xml:space="preserve">Grupa VII   </t>
    </r>
    <r>
      <rPr>
        <b/>
        <sz val="10"/>
        <rFont val="Calibri"/>
        <family val="2"/>
      </rPr>
      <t xml:space="preserve"> (po wyłączeniu aut)</t>
    </r>
  </si>
  <si>
    <r>
      <t xml:space="preserve">Grupa VIII    </t>
    </r>
    <r>
      <rPr>
        <b/>
        <sz val="10"/>
        <rFont val="Calibri"/>
        <family val="2"/>
      </rPr>
      <t>(bez sprzętów elektronicznych wykazanych w tabeli nr 2)</t>
    </r>
  </si>
  <si>
    <t>CKU</t>
  </si>
  <si>
    <r>
      <t xml:space="preserve">Wykaz sprzętu elektronicznego </t>
    </r>
    <r>
      <rPr>
        <b/>
        <i/>
        <u val="single"/>
        <sz val="10"/>
        <rFont val="Calibri"/>
        <family val="2"/>
      </rPr>
      <t>stacjonarnego</t>
    </r>
    <r>
      <rPr>
        <b/>
        <i/>
        <sz val="10"/>
        <rFont val="Calibri"/>
        <family val="2"/>
      </rPr>
      <t xml:space="preserve"> (do 5 lat) - rok 2014 i młodszy</t>
    </r>
  </si>
  <si>
    <r>
      <t xml:space="preserve">Wykaz sprzętu elektronicznego </t>
    </r>
    <r>
      <rPr>
        <b/>
        <i/>
        <u val="single"/>
        <sz val="10"/>
        <rFont val="Calibri"/>
        <family val="2"/>
      </rPr>
      <t>przenośnego</t>
    </r>
    <r>
      <rPr>
        <b/>
        <i/>
        <sz val="10"/>
        <rFont val="Calibri"/>
        <family val="2"/>
      </rPr>
      <t xml:space="preserve"> (do 5 lat) - rok 2014 i młodszy</t>
    </r>
  </si>
  <si>
    <r>
      <t xml:space="preserve">Wykaz sprzętu elektronicznego </t>
    </r>
    <r>
      <rPr>
        <b/>
        <i/>
        <u val="single"/>
        <sz val="10"/>
        <rFont val="Calibri"/>
        <family val="2"/>
      </rPr>
      <t>przenośnego</t>
    </r>
    <r>
      <rPr>
        <b/>
        <i/>
        <sz val="10"/>
        <rFont val="Calibri"/>
        <family val="2"/>
      </rPr>
      <t xml:space="preserve"> (do 5 lat) - rok 2014  i młodszy</t>
    </r>
  </si>
  <si>
    <r>
      <t>rodzaj wartość;</t>
    </r>
    <r>
      <rPr>
        <sz val="10"/>
        <rFont val="Calibri"/>
        <family val="2"/>
      </rPr>
      <t xml:space="preserve">                  </t>
    </r>
  </si>
  <si>
    <t>15.01.2020</t>
  </si>
  <si>
    <t>14.01.2023</t>
  </si>
  <si>
    <t xml:space="preserve">agregat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</si>
</sst>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d/mm/yyyy"/>
    <numFmt numFmtId="169" formatCode="_-* #,##0.00&quot; zł&quot;_-;\-* #,##0.00&quot; zł&quot;_-;_-* \-??&quot; zł&quot;_-;_-@_-"/>
    <numFmt numFmtId="170" formatCode="#,##0.00&quot; zł&quot;"/>
  </numFmts>
  <fonts count="79">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0"/>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Verdana"/>
      <family val="2"/>
    </font>
    <font>
      <sz val="8"/>
      <name val="Arial"/>
      <family val="2"/>
    </font>
    <font>
      <sz val="12"/>
      <name val="Century Gothic"/>
      <family val="2"/>
    </font>
    <font>
      <sz val="10"/>
      <name val="Century Gothic"/>
      <family val="2"/>
    </font>
    <font>
      <sz val="9"/>
      <name val="Century Gothic"/>
      <family val="2"/>
    </font>
    <font>
      <sz val="8"/>
      <name val="Century Gothic"/>
      <family val="2"/>
    </font>
    <font>
      <b/>
      <sz val="8"/>
      <name val="Century Gothic"/>
      <family val="2"/>
    </font>
    <font>
      <b/>
      <sz val="12"/>
      <name val="Arial"/>
      <family val="2"/>
    </font>
    <font>
      <b/>
      <sz val="8"/>
      <name val="Arial"/>
      <family val="2"/>
    </font>
    <font>
      <b/>
      <sz val="12"/>
      <name val="Tahoma"/>
      <family val="2"/>
    </font>
    <font>
      <b/>
      <sz val="8"/>
      <name val="Tahoma"/>
      <family val="2"/>
    </font>
    <font>
      <sz val="8"/>
      <name val="Tahoma"/>
      <family val="2"/>
    </font>
    <font>
      <i/>
      <sz val="8"/>
      <name val="Tahoma"/>
      <family val="2"/>
    </font>
    <font>
      <sz val="10"/>
      <name val="Tahoma"/>
      <family val="2"/>
    </font>
    <font>
      <sz val="12"/>
      <name val="Tahoma"/>
      <family val="2"/>
    </font>
    <font>
      <b/>
      <i/>
      <sz val="12"/>
      <name val="Tahoma"/>
      <family val="2"/>
    </font>
    <font>
      <i/>
      <sz val="10"/>
      <name val="Tahoma"/>
      <family val="2"/>
    </font>
    <font>
      <b/>
      <sz val="10"/>
      <name val="Tahoma"/>
      <family val="2"/>
    </font>
    <font>
      <b/>
      <sz val="9"/>
      <name val="Tahoma"/>
      <family val="2"/>
    </font>
    <font>
      <sz val="9"/>
      <name val="Tahoma"/>
      <family val="2"/>
    </font>
    <font>
      <i/>
      <sz val="9"/>
      <name val="Tahoma"/>
      <family val="2"/>
    </font>
    <font>
      <sz val="9"/>
      <name val="Arial"/>
      <family val="2"/>
    </font>
    <font>
      <vertAlign val="superscript"/>
      <sz val="9"/>
      <name val="Tahoma"/>
      <family val="2"/>
    </font>
    <font>
      <b/>
      <sz val="14"/>
      <name val="Tahoma"/>
      <family val="2"/>
    </font>
    <font>
      <sz val="14"/>
      <name val="Arial"/>
      <family val="2"/>
    </font>
    <font>
      <sz val="7"/>
      <name val="Tahoma"/>
      <family val="2"/>
    </font>
    <font>
      <b/>
      <sz val="8"/>
      <name val="Verdana"/>
      <family val="2"/>
    </font>
    <font>
      <sz val="10"/>
      <color indexed="12"/>
      <name val="Tahoma"/>
      <family val="2"/>
    </font>
    <font>
      <sz val="8"/>
      <color indexed="12"/>
      <name val="Tahoma"/>
      <family val="2"/>
    </font>
    <font>
      <b/>
      <sz val="10"/>
      <name val="Calibri"/>
      <family val="2"/>
    </font>
    <font>
      <sz val="10"/>
      <name val="Calibri"/>
      <family val="2"/>
    </font>
    <font>
      <b/>
      <i/>
      <sz val="10"/>
      <name val="Calibri"/>
      <family val="2"/>
    </font>
    <font>
      <b/>
      <i/>
      <u val="single"/>
      <sz val="10"/>
      <name val="Calibri"/>
      <family val="2"/>
    </font>
    <font>
      <sz val="8"/>
      <color indexed="8"/>
      <name val="Tahoma"/>
      <family val="2"/>
    </font>
    <font>
      <i/>
      <sz val="8"/>
      <color indexed="8"/>
      <name val="Tahoma"/>
      <family val="2"/>
    </font>
    <font>
      <b/>
      <sz val="8"/>
      <color indexed="8"/>
      <name val="Tahoma"/>
      <family val="2"/>
    </font>
    <font>
      <b/>
      <sz val="8"/>
      <color indexed="8"/>
      <name val="Verdana"/>
      <family val="2"/>
    </font>
    <font>
      <i/>
      <sz val="10"/>
      <name val="Calibri"/>
      <family val="2"/>
    </font>
    <font>
      <b/>
      <i/>
      <sz val="9"/>
      <name val="Calibri"/>
      <family val="2"/>
    </font>
    <font>
      <sz val="12"/>
      <name val="Calibri"/>
      <family val="2"/>
    </font>
    <font>
      <b/>
      <sz val="12"/>
      <name val="Calibri"/>
      <family val="2"/>
    </font>
    <font>
      <b/>
      <sz val="10"/>
      <color indexed="8"/>
      <name val="Calibri"/>
      <family val="2"/>
    </font>
    <font>
      <sz val="10"/>
      <color indexed="8"/>
      <name val="Calibri"/>
      <family val="2"/>
    </font>
    <font>
      <b/>
      <sz val="12"/>
      <color indexed="8"/>
      <name val="Calibri"/>
      <family val="2"/>
    </font>
    <font>
      <sz val="10"/>
      <color indexed="10"/>
      <name val="Calibri"/>
      <family val="2"/>
    </font>
    <font>
      <b/>
      <sz val="8"/>
      <name val="Calibri"/>
      <family val="2"/>
    </font>
    <font>
      <sz val="8"/>
      <name val="Calibri"/>
      <family val="2"/>
    </font>
    <font>
      <sz val="6"/>
      <name val="Calibri"/>
      <family val="2"/>
    </font>
    <font>
      <b/>
      <i/>
      <sz val="12"/>
      <name val="Calibri"/>
      <family val="2"/>
    </font>
    <font>
      <b/>
      <sz val="14"/>
      <name val="Calibri"/>
      <family val="2"/>
    </font>
    <font>
      <sz val="8"/>
      <color theme="1"/>
      <name val="Tahoma"/>
      <family val="2"/>
    </font>
    <font>
      <i/>
      <sz val="8"/>
      <color theme="1"/>
      <name val="Tahoma"/>
      <family val="2"/>
    </font>
    <font>
      <b/>
      <sz val="8"/>
      <color theme="1"/>
      <name val="Tahoma"/>
      <family val="2"/>
    </font>
    <font>
      <b/>
      <sz val="8"/>
      <color rgb="FF000000"/>
      <name val="Verdana"/>
      <family val="2"/>
    </font>
    <font>
      <b/>
      <sz val="10"/>
      <color theme="1"/>
      <name val="Calibri"/>
      <family val="2"/>
    </font>
    <font>
      <sz val="10"/>
      <color theme="1"/>
      <name val="Calibri"/>
      <family val="2"/>
    </font>
    <font>
      <b/>
      <sz val="12"/>
      <color theme="1"/>
      <name val="Calibri"/>
      <family val="2"/>
    </font>
    <font>
      <sz val="10"/>
      <color rgb="FFFF000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99CCFF"/>
        <bgColor indexed="64"/>
      </patternFill>
    </fill>
  </fills>
  <borders count="11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thick"/>
      <right>
        <color indexed="63"/>
      </right>
      <top style="thick"/>
      <bottom style="double"/>
    </border>
    <border>
      <left>
        <color indexed="63"/>
      </left>
      <right>
        <color indexed="63"/>
      </right>
      <top style="thick"/>
      <bottom style="double"/>
    </border>
    <border>
      <left style="thin"/>
      <right style="thin"/>
      <top style="double"/>
      <bottom style="thin"/>
    </border>
    <border>
      <left style="thin"/>
      <right style="thin"/>
      <top style="thin"/>
      <bottom style="double"/>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thin"/>
      <right style="thin"/>
      <top style="thin"/>
      <bottom style="medium"/>
    </border>
    <border>
      <left style="medium"/>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thin"/>
      <top style="medium"/>
      <bottom style="thin"/>
    </border>
    <border>
      <left style="thin">
        <color indexed="8"/>
      </left>
      <right>
        <color indexed="63"/>
      </right>
      <top>
        <color indexed="63"/>
      </top>
      <bottom style="thin">
        <color indexed="8"/>
      </bottom>
    </border>
    <border>
      <left style="medium"/>
      <right style="thin"/>
      <top style="medium"/>
      <bottom style="medium"/>
    </border>
    <border>
      <left style="thin"/>
      <right>
        <color indexed="63"/>
      </right>
      <top style="medium"/>
      <bottom style="mediu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medium">
        <color indexed="8"/>
      </bottom>
    </border>
    <border>
      <left style="thin">
        <color indexed="8"/>
      </left>
      <right>
        <color indexed="63"/>
      </right>
      <top style="medium"/>
      <bottom style="medium">
        <color indexed="8"/>
      </bottom>
    </border>
    <border>
      <left style="thin">
        <color indexed="8"/>
      </left>
      <right style="medium"/>
      <top style="medium"/>
      <bottom style="medium">
        <color indexed="8"/>
      </bottom>
    </border>
    <border>
      <left style="medium"/>
      <right style="thin">
        <color indexed="8"/>
      </right>
      <top style="thin">
        <color indexed="8"/>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double"/>
      <right style="thin"/>
      <top style="double"/>
      <bottom style="thin"/>
    </border>
    <border>
      <left style="double"/>
      <right style="thin"/>
      <top style="thin"/>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right style="double"/>
      <top style="double"/>
      <bottom style="thin"/>
    </border>
    <border>
      <left style="thin"/>
      <right style="double"/>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right>
        <color indexed="63"/>
      </right>
      <top>
        <color indexed="63"/>
      </top>
      <bottom style="medium"/>
    </border>
    <border>
      <left>
        <color indexed="63"/>
      </left>
      <right style="medium"/>
      <top>
        <color indexed="63"/>
      </top>
      <bottom style="medium"/>
    </border>
    <border>
      <left style="medium"/>
      <right/>
      <top/>
      <bottom style="thin"/>
    </border>
    <border>
      <left/>
      <right/>
      <top/>
      <bottom style="thin"/>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style="medium">
        <color indexed="8"/>
      </left>
      <right style="medium">
        <color indexed="8"/>
      </right>
      <top style="medium">
        <color indexed="8"/>
      </top>
      <bottom style="thin">
        <color indexed="8"/>
      </bottom>
    </border>
    <border>
      <left style="medium"/>
      <right style="thin"/>
      <top>
        <color indexed="63"/>
      </top>
      <bottom>
        <color indexed="63"/>
      </bottom>
    </border>
    <border>
      <left style="thin"/>
      <right>
        <color indexed="63"/>
      </right>
      <top>
        <color indexed="63"/>
      </top>
      <bottom style="mediu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0" fillId="3" borderId="0" applyNumberFormat="0" applyBorder="0" applyAlignment="0" applyProtection="0"/>
  </cellStyleXfs>
  <cellXfs count="640">
    <xf numFmtId="0" fontId="0" fillId="0" borderId="0" xfId="0" applyAlignment="1">
      <alignment/>
    </xf>
    <xf numFmtId="0" fontId="24" fillId="24" borderId="0" xfId="0" applyFont="1" applyFill="1" applyAlignment="1">
      <alignment/>
    </xf>
    <xf numFmtId="0" fontId="0" fillId="24" borderId="0" xfId="0" applyFill="1" applyAlignment="1">
      <alignment/>
    </xf>
    <xf numFmtId="0" fontId="40" fillId="24" borderId="10" xfId="0" applyFont="1" applyFill="1" applyBorder="1" applyAlignment="1">
      <alignment vertical="center" wrapText="1"/>
    </xf>
    <xf numFmtId="0" fontId="30" fillId="24" borderId="11" xfId="0" applyFont="1" applyFill="1" applyBorder="1" applyAlignment="1">
      <alignment/>
    </xf>
    <xf numFmtId="0" fontId="35" fillId="24" borderId="12" xfId="0" applyFont="1" applyFill="1" applyBorder="1" applyAlignment="1">
      <alignment/>
    </xf>
    <xf numFmtId="0" fontId="35" fillId="24" borderId="13" xfId="0" applyFont="1" applyFill="1" applyBorder="1" applyAlignment="1">
      <alignment/>
    </xf>
    <xf numFmtId="0" fontId="34" fillId="24" borderId="0" xfId="0" applyFont="1" applyFill="1" applyAlignment="1">
      <alignment/>
    </xf>
    <xf numFmtId="0" fontId="23" fillId="24" borderId="0" xfId="0" applyFont="1" applyFill="1" applyAlignment="1">
      <alignment/>
    </xf>
    <xf numFmtId="0" fontId="27" fillId="24" borderId="0" xfId="0" applyFont="1" applyFill="1" applyAlignment="1">
      <alignment/>
    </xf>
    <xf numFmtId="0" fontId="32" fillId="24" borderId="14" xfId="0" applyFont="1" applyFill="1" applyBorder="1" applyAlignment="1">
      <alignment vertical="center" wrapText="1"/>
    </xf>
    <xf numFmtId="4" fontId="33" fillId="24" borderId="14" xfId="0" applyNumberFormat="1" applyFont="1" applyFill="1" applyBorder="1" applyAlignment="1">
      <alignment vertical="center" wrapText="1"/>
    </xf>
    <xf numFmtId="0" fontId="32" fillId="24" borderId="0" xfId="0" applyFont="1" applyFill="1" applyAlignment="1">
      <alignment/>
    </xf>
    <xf numFmtId="0" fontId="32" fillId="24" borderId="10" xfId="0" applyFont="1" applyFill="1" applyBorder="1" applyAlignment="1">
      <alignment vertical="center" wrapText="1"/>
    </xf>
    <xf numFmtId="4" fontId="34" fillId="24" borderId="0" xfId="0" applyNumberFormat="1" applyFont="1" applyFill="1" applyAlignment="1">
      <alignment/>
    </xf>
    <xf numFmtId="0" fontId="35" fillId="24" borderId="0" xfId="0" applyFont="1" applyFill="1" applyAlignment="1">
      <alignment/>
    </xf>
    <xf numFmtId="4" fontId="35" fillId="24" borderId="0" xfId="0" applyNumberFormat="1" applyFont="1" applyFill="1" applyAlignment="1">
      <alignment horizontal="center"/>
    </xf>
    <xf numFmtId="0" fontId="40" fillId="24" borderId="10" xfId="0" applyFont="1" applyFill="1" applyBorder="1" applyAlignment="1">
      <alignment horizontal="center" vertical="center"/>
    </xf>
    <xf numFmtId="0" fontId="32" fillId="24" borderId="0" xfId="0" applyFont="1" applyFill="1" applyAlignment="1">
      <alignment/>
    </xf>
    <xf numFmtId="49" fontId="32" fillId="24" borderId="0" xfId="0" applyNumberFormat="1" applyFont="1" applyFill="1" applyAlignment="1">
      <alignment/>
    </xf>
    <xf numFmtId="49" fontId="32" fillId="24" borderId="0" xfId="0" applyNumberFormat="1" applyFont="1" applyFill="1" applyAlignment="1">
      <alignment horizontal="center"/>
    </xf>
    <xf numFmtId="49" fontId="33" fillId="24" borderId="0" xfId="0" applyNumberFormat="1" applyFont="1" applyFill="1" applyAlignment="1">
      <alignment horizontal="right"/>
    </xf>
    <xf numFmtId="4" fontId="32" fillId="24" borderId="0" xfId="0" applyNumberFormat="1" applyFont="1" applyFill="1" applyAlignment="1">
      <alignment horizontal="center"/>
    </xf>
    <xf numFmtId="0" fontId="21" fillId="24" borderId="0" xfId="0" applyFont="1" applyFill="1" applyAlignment="1">
      <alignment/>
    </xf>
    <xf numFmtId="0" fontId="32" fillId="24" borderId="0" xfId="0" applyFont="1" applyFill="1" applyAlignment="1">
      <alignment wrapText="1"/>
    </xf>
    <xf numFmtId="0" fontId="32" fillId="24" borderId="0" xfId="0" applyFont="1" applyFill="1" applyAlignment="1">
      <alignment horizontal="center" wrapText="1"/>
    </xf>
    <xf numFmtId="4" fontId="32" fillId="24" borderId="0" xfId="0" applyNumberFormat="1" applyFont="1" applyFill="1" applyAlignment="1">
      <alignment horizontal="center" wrapText="1"/>
    </xf>
    <xf numFmtId="0" fontId="21" fillId="24" borderId="0" xfId="0" applyFont="1" applyFill="1" applyAlignment="1">
      <alignment wrapText="1"/>
    </xf>
    <xf numFmtId="0" fontId="38" fillId="24" borderId="0" xfId="0" applyFont="1" applyFill="1" applyBorder="1" applyAlignment="1">
      <alignment horizontal="center" vertical="center" wrapText="1"/>
    </xf>
    <xf numFmtId="0" fontId="37" fillId="24" borderId="0" xfId="0" applyFont="1" applyFill="1" applyBorder="1" applyAlignment="1">
      <alignment vertical="center" wrapText="1"/>
    </xf>
    <xf numFmtId="0" fontId="34" fillId="24" borderId="0" xfId="0" applyFont="1" applyFill="1" applyBorder="1" applyAlignment="1">
      <alignment vertical="center" wrapText="1"/>
    </xf>
    <xf numFmtId="0" fontId="34" fillId="24" borderId="0" xfId="0" applyFont="1" applyFill="1" applyBorder="1" applyAlignment="1">
      <alignment/>
    </xf>
    <xf numFmtId="4" fontId="38" fillId="24" borderId="0" xfId="0" applyNumberFormat="1" applyFont="1" applyFill="1" applyBorder="1" applyAlignment="1">
      <alignment horizontal="center"/>
    </xf>
    <xf numFmtId="0" fontId="41" fillId="24" borderId="10" xfId="0" applyFont="1" applyFill="1" applyBorder="1" applyAlignment="1">
      <alignment vertical="center" wrapText="1"/>
    </xf>
    <xf numFmtId="0" fontId="40" fillId="24" borderId="14" xfId="0" applyFont="1" applyFill="1" applyBorder="1" applyAlignment="1">
      <alignment vertical="center" wrapText="1"/>
    </xf>
    <xf numFmtId="4" fontId="41" fillId="24" borderId="14" xfId="0" applyNumberFormat="1" applyFont="1" applyFill="1" applyBorder="1" applyAlignment="1">
      <alignment vertical="center" wrapText="1"/>
    </xf>
    <xf numFmtId="0" fontId="25" fillId="24" borderId="0" xfId="0" applyFont="1" applyFill="1" applyAlignment="1">
      <alignment/>
    </xf>
    <xf numFmtId="0" fontId="49" fillId="24" borderId="0" xfId="0" applyFont="1" applyFill="1" applyAlignment="1">
      <alignment wrapText="1"/>
    </xf>
    <xf numFmtId="0" fontId="49" fillId="24" borderId="0" xfId="0" applyFont="1" applyFill="1" applyAlignment="1">
      <alignment horizontal="center" wrapText="1"/>
    </xf>
    <xf numFmtId="4" fontId="49" fillId="24" borderId="0" xfId="0" applyNumberFormat="1" applyFont="1" applyFill="1" applyAlignment="1">
      <alignment horizontal="center" wrapText="1"/>
    </xf>
    <xf numFmtId="0" fontId="36" fillId="24" borderId="11" xfId="0" applyFont="1" applyFill="1" applyBorder="1" applyAlignment="1">
      <alignment horizontal="right"/>
    </xf>
    <xf numFmtId="0" fontId="40" fillId="24" borderId="14" xfId="0" applyFont="1" applyFill="1" applyBorder="1" applyAlignment="1">
      <alignment horizontal="center" vertical="center"/>
    </xf>
    <xf numFmtId="0" fontId="40" fillId="24" borderId="10" xfId="0" applyFont="1" applyFill="1" applyBorder="1" applyAlignment="1">
      <alignment vertical="center"/>
    </xf>
    <xf numFmtId="0" fontId="32" fillId="24" borderId="15" xfId="0" applyFont="1" applyFill="1" applyBorder="1" applyAlignment="1">
      <alignment vertical="center" wrapText="1"/>
    </xf>
    <xf numFmtId="0" fontId="32" fillId="24" borderId="16" xfId="0" applyFont="1" applyFill="1" applyBorder="1" applyAlignment="1">
      <alignment horizontal="center" vertical="center"/>
    </xf>
    <xf numFmtId="0" fontId="46" fillId="24" borderId="17" xfId="0" applyFont="1" applyFill="1" applyBorder="1" applyAlignment="1">
      <alignment vertical="top" wrapText="1"/>
    </xf>
    <xf numFmtId="0" fontId="46" fillId="24" borderId="18" xfId="0" applyFont="1" applyFill="1" applyBorder="1" applyAlignment="1">
      <alignment vertical="top" wrapText="1"/>
    </xf>
    <xf numFmtId="0" fontId="46" fillId="24" borderId="16" xfId="0" applyFont="1" applyFill="1" applyBorder="1" applyAlignment="1">
      <alignment vertical="top" wrapText="1"/>
    </xf>
    <xf numFmtId="0" fontId="32" fillId="24" borderId="16" xfId="0" applyFont="1" applyFill="1" applyBorder="1" applyAlignment="1">
      <alignment vertical="center" wrapText="1"/>
    </xf>
    <xf numFmtId="0" fontId="33" fillId="24" borderId="10" xfId="0" applyFont="1" applyFill="1" applyBorder="1" applyAlignment="1">
      <alignment vertical="center" wrapText="1"/>
    </xf>
    <xf numFmtId="0" fontId="33" fillId="24" borderId="16" xfId="0" applyFont="1" applyFill="1" applyBorder="1" applyAlignment="1">
      <alignment vertical="center" wrapText="1"/>
    </xf>
    <xf numFmtId="0" fontId="46" fillId="24" borderId="16" xfId="0" applyFont="1" applyFill="1" applyBorder="1" applyAlignment="1">
      <alignment horizontal="left" vertical="top" wrapText="1"/>
    </xf>
    <xf numFmtId="0" fontId="32" fillId="24" borderId="16" xfId="0" applyFont="1" applyFill="1" applyBorder="1" applyAlignment="1">
      <alignment/>
    </xf>
    <xf numFmtId="0" fontId="32" fillId="24" borderId="16" xfId="0" applyFont="1" applyFill="1" applyBorder="1" applyAlignment="1">
      <alignment vertical="top" wrapText="1"/>
    </xf>
    <xf numFmtId="4" fontId="32" fillId="24" borderId="16" xfId="0" applyNumberFormat="1" applyFont="1" applyFill="1" applyBorder="1" applyAlignment="1">
      <alignment/>
    </xf>
    <xf numFmtId="0" fontId="33" fillId="24" borderId="19" xfId="0" applyFont="1" applyFill="1" applyBorder="1" applyAlignment="1">
      <alignment vertical="center" wrapText="1"/>
    </xf>
    <xf numFmtId="0" fontId="33" fillId="24" borderId="20" xfId="0" applyFont="1" applyFill="1" applyBorder="1" applyAlignment="1">
      <alignment vertical="center" wrapText="1"/>
    </xf>
    <xf numFmtId="0" fontId="32" fillId="24" borderId="20" xfId="0" applyFont="1" applyFill="1" applyBorder="1" applyAlignment="1">
      <alignment vertical="center" wrapText="1"/>
    </xf>
    <xf numFmtId="0" fontId="32" fillId="24" borderId="20" xfId="0" applyFont="1" applyFill="1" applyBorder="1" applyAlignment="1">
      <alignment/>
    </xf>
    <xf numFmtId="0" fontId="32" fillId="24" borderId="18" xfId="0" applyFont="1" applyFill="1" applyBorder="1" applyAlignment="1">
      <alignment/>
    </xf>
    <xf numFmtId="4" fontId="38" fillId="24" borderId="0" xfId="0" applyNumberFormat="1" applyFont="1" applyFill="1" applyAlignment="1">
      <alignment/>
    </xf>
    <xf numFmtId="0" fontId="38" fillId="24" borderId="12" xfId="0" applyFont="1" applyFill="1" applyBorder="1" applyAlignment="1">
      <alignment vertical="center"/>
    </xf>
    <xf numFmtId="4" fontId="34" fillId="24" borderId="0" xfId="0" applyNumberFormat="1" applyFont="1" applyFill="1" applyAlignment="1">
      <alignment horizontal="center"/>
    </xf>
    <xf numFmtId="0" fontId="40" fillId="24" borderId="10" xfId="0" applyFont="1" applyFill="1" applyBorder="1" applyAlignment="1">
      <alignment/>
    </xf>
    <xf numFmtId="0" fontId="40" fillId="24" borderId="10" xfId="0" applyFont="1" applyFill="1" applyBorder="1" applyAlignment="1">
      <alignment horizontal="center"/>
    </xf>
    <xf numFmtId="0" fontId="40" fillId="24" borderId="10" xfId="0" applyFont="1" applyFill="1" applyBorder="1" applyAlignment="1">
      <alignment wrapText="1"/>
    </xf>
    <xf numFmtId="0" fontId="40" fillId="24" borderId="10" xfId="0" applyFont="1" applyFill="1" applyBorder="1" applyAlignment="1">
      <alignment horizontal="center" wrapText="1"/>
    </xf>
    <xf numFmtId="0" fontId="30" fillId="24" borderId="12" xfId="0" applyFont="1" applyFill="1" applyBorder="1" applyAlignment="1">
      <alignment/>
    </xf>
    <xf numFmtId="0" fontId="35" fillId="24" borderId="21" xfId="0" applyFont="1" applyFill="1" applyBorder="1" applyAlignment="1">
      <alignment/>
    </xf>
    <xf numFmtId="0" fontId="40" fillId="24" borderId="14" xfId="0" applyFont="1" applyFill="1" applyBorder="1" applyAlignment="1">
      <alignment horizontal="center" vertical="center" wrapText="1"/>
    </xf>
    <xf numFmtId="0" fontId="45" fillId="24" borderId="0" xfId="0" applyFont="1" applyFill="1" applyAlignment="1">
      <alignment/>
    </xf>
    <xf numFmtId="0" fontId="32" fillId="24" borderId="22" xfId="0" applyFont="1" applyFill="1" applyBorder="1" applyAlignment="1">
      <alignment horizontal="left" vertical="top" wrapText="1"/>
    </xf>
    <xf numFmtId="0" fontId="32" fillId="24" borderId="14" xfId="0" applyFont="1" applyFill="1" applyBorder="1" applyAlignment="1">
      <alignment horizontal="left" vertical="top" wrapText="1"/>
    </xf>
    <xf numFmtId="4" fontId="33" fillId="24" borderId="14" xfId="0" applyNumberFormat="1" applyFont="1" applyFill="1" applyBorder="1" applyAlignment="1">
      <alignment horizontal="left" vertical="top" wrapText="1"/>
    </xf>
    <xf numFmtId="4" fontId="32" fillId="24" borderId="14" xfId="0" applyNumberFormat="1" applyFont="1" applyFill="1" applyBorder="1" applyAlignment="1">
      <alignment horizontal="left" vertical="top" wrapText="1"/>
    </xf>
    <xf numFmtId="4" fontId="31" fillId="24" borderId="23" xfId="0" applyNumberFormat="1" applyFont="1" applyFill="1" applyBorder="1" applyAlignment="1">
      <alignment horizontal="center" vertical="top" wrapText="1"/>
    </xf>
    <xf numFmtId="0" fontId="32" fillId="24" borderId="24" xfId="0" applyFont="1" applyFill="1" applyBorder="1" applyAlignment="1">
      <alignment horizontal="left" vertical="top" wrapText="1"/>
    </xf>
    <xf numFmtId="0" fontId="32" fillId="24" borderId="10" xfId="0" applyFont="1" applyFill="1" applyBorder="1" applyAlignment="1">
      <alignment horizontal="left" vertical="top" wrapText="1"/>
    </xf>
    <xf numFmtId="0" fontId="32" fillId="24" borderId="10" xfId="0" applyFont="1" applyFill="1" applyBorder="1" applyAlignment="1">
      <alignment horizontal="right" vertical="top" wrapText="1"/>
    </xf>
    <xf numFmtId="0" fontId="33" fillId="24" borderId="10" xfId="0" applyFont="1" applyFill="1" applyBorder="1" applyAlignment="1">
      <alignment horizontal="left" vertical="top" wrapText="1"/>
    </xf>
    <xf numFmtId="4" fontId="32" fillId="24" borderId="10" xfId="0" applyNumberFormat="1" applyFont="1" applyFill="1" applyBorder="1" applyAlignment="1">
      <alignment horizontal="left" vertical="top" wrapText="1"/>
    </xf>
    <xf numFmtId="4" fontId="31" fillId="24" borderId="25" xfId="0" applyNumberFormat="1" applyFont="1" applyFill="1" applyBorder="1" applyAlignment="1">
      <alignment horizontal="center" vertical="top" wrapText="1"/>
    </xf>
    <xf numFmtId="0" fontId="34" fillId="24" borderId="10" xfId="0" applyFont="1" applyFill="1" applyBorder="1" applyAlignment="1">
      <alignment/>
    </xf>
    <xf numFmtId="4" fontId="38" fillId="24" borderId="10" xfId="0" applyNumberFormat="1" applyFont="1" applyFill="1" applyBorder="1" applyAlignment="1">
      <alignment/>
    </xf>
    <xf numFmtId="0" fontId="29" fillId="24" borderId="0" xfId="0" applyFont="1" applyFill="1" applyAlignment="1">
      <alignment/>
    </xf>
    <xf numFmtId="0" fontId="42" fillId="24" borderId="0" xfId="0" applyFont="1" applyFill="1" applyAlignment="1">
      <alignment/>
    </xf>
    <xf numFmtId="0" fontId="34" fillId="24" borderId="12" xfId="0" applyFont="1" applyFill="1" applyBorder="1" applyAlignment="1">
      <alignment/>
    </xf>
    <xf numFmtId="0" fontId="34" fillId="24" borderId="13" xfId="0" applyFont="1" applyFill="1" applyBorder="1" applyAlignment="1">
      <alignment/>
    </xf>
    <xf numFmtId="0" fontId="26" fillId="24" borderId="0" xfId="0" applyFont="1" applyFill="1" applyAlignment="1">
      <alignment/>
    </xf>
    <xf numFmtId="0" fontId="37" fillId="24" borderId="26" xfId="0" applyFont="1" applyFill="1" applyBorder="1" applyAlignment="1">
      <alignment vertical="center" wrapText="1"/>
    </xf>
    <xf numFmtId="0" fontId="37" fillId="24" borderId="27" xfId="0" applyFont="1" applyFill="1" applyBorder="1" applyAlignment="1">
      <alignment vertical="center" wrapText="1"/>
    </xf>
    <xf numFmtId="0" fontId="34" fillId="24" borderId="27" xfId="0" applyFont="1" applyFill="1" applyBorder="1" applyAlignment="1">
      <alignment vertical="center" wrapText="1"/>
    </xf>
    <xf numFmtId="0" fontId="34" fillId="24" borderId="27" xfId="0" applyFont="1" applyFill="1" applyBorder="1" applyAlignment="1">
      <alignment/>
    </xf>
    <xf numFmtId="0" fontId="34" fillId="24" borderId="28" xfId="0" applyFont="1" applyFill="1" applyBorder="1" applyAlignment="1">
      <alignment/>
    </xf>
    <xf numFmtId="4" fontId="38" fillId="24" borderId="10" xfId="0" applyNumberFormat="1" applyFont="1" applyFill="1" applyBorder="1" applyAlignment="1">
      <alignment horizontal="center"/>
    </xf>
    <xf numFmtId="0" fontId="34" fillId="24" borderId="0" xfId="0" applyFont="1" applyFill="1" applyBorder="1" applyAlignment="1">
      <alignment/>
    </xf>
    <xf numFmtId="0" fontId="34" fillId="24" borderId="0" xfId="0" applyFont="1" applyFill="1" applyBorder="1" applyAlignment="1">
      <alignment vertical="center"/>
    </xf>
    <xf numFmtId="4" fontId="34" fillId="24" borderId="0" xfId="0" applyNumberFormat="1" applyFont="1" applyFill="1" applyBorder="1" applyAlignment="1">
      <alignment horizontal="center"/>
    </xf>
    <xf numFmtId="0" fontId="30" fillId="24" borderId="29" xfId="0" applyFont="1" applyFill="1" applyBorder="1" applyAlignment="1">
      <alignment/>
    </xf>
    <xf numFmtId="0" fontId="35" fillId="24" borderId="30" xfId="0" applyFont="1" applyFill="1" applyBorder="1" applyAlignment="1">
      <alignment/>
    </xf>
    <xf numFmtId="0" fontId="35" fillId="24" borderId="31" xfId="0" applyFont="1" applyFill="1" applyBorder="1" applyAlignment="1">
      <alignment/>
    </xf>
    <xf numFmtId="4" fontId="41" fillId="24" borderId="32" xfId="0" applyNumberFormat="1" applyFont="1" applyFill="1" applyBorder="1" applyAlignment="1">
      <alignment vertical="center" wrapText="1"/>
    </xf>
    <xf numFmtId="0" fontId="40" fillId="24" borderId="32" xfId="0" applyFont="1" applyFill="1" applyBorder="1" applyAlignment="1">
      <alignment/>
    </xf>
    <xf numFmtId="0" fontId="41" fillId="24" borderId="33" xfId="0" applyFont="1" applyFill="1" applyBorder="1" applyAlignment="1">
      <alignment vertical="center" wrapText="1"/>
    </xf>
    <xf numFmtId="0" fontId="41" fillId="24" borderId="32" xfId="0" applyFont="1" applyFill="1" applyBorder="1" applyAlignment="1">
      <alignment vertical="center" wrapText="1"/>
    </xf>
    <xf numFmtId="0" fontId="34" fillId="24" borderId="10" xfId="0" applyFont="1" applyFill="1" applyBorder="1" applyAlignment="1">
      <alignment vertical="center" wrapText="1"/>
    </xf>
    <xf numFmtId="0" fontId="37" fillId="24" borderId="10" xfId="0" applyFont="1" applyFill="1" applyBorder="1" applyAlignment="1">
      <alignment vertical="center" wrapText="1"/>
    </xf>
    <xf numFmtId="0" fontId="34" fillId="24" borderId="10" xfId="0" applyFont="1" applyFill="1" applyBorder="1" applyAlignment="1">
      <alignment/>
    </xf>
    <xf numFmtId="0" fontId="34" fillId="24" borderId="10" xfId="0" applyFont="1" applyFill="1" applyBorder="1" applyAlignment="1">
      <alignment vertical="center"/>
    </xf>
    <xf numFmtId="4" fontId="39" fillId="24" borderId="10" xfId="0" applyNumberFormat="1" applyFont="1" applyFill="1" applyBorder="1" applyAlignment="1">
      <alignment horizontal="center"/>
    </xf>
    <xf numFmtId="0" fontId="41" fillId="24" borderId="26" xfId="0" applyFont="1" applyFill="1" applyBorder="1" applyAlignment="1">
      <alignment vertical="center" wrapText="1"/>
    </xf>
    <xf numFmtId="0" fontId="41" fillId="24" borderId="27" xfId="0" applyFont="1" applyFill="1" applyBorder="1" applyAlignment="1">
      <alignment vertical="center" wrapText="1"/>
    </xf>
    <xf numFmtId="0" fontId="40" fillId="24" borderId="27" xfId="0" applyFont="1" applyFill="1" applyBorder="1" applyAlignment="1">
      <alignment vertical="center" wrapText="1"/>
    </xf>
    <xf numFmtId="0" fontId="40" fillId="24" borderId="27" xfId="0" applyFont="1" applyFill="1" applyBorder="1" applyAlignment="1">
      <alignment/>
    </xf>
    <xf numFmtId="0" fontId="40" fillId="24" borderId="28" xfId="0" applyFont="1" applyFill="1" applyBorder="1" applyAlignment="1">
      <alignment/>
    </xf>
    <xf numFmtId="0" fontId="30" fillId="24" borderId="13" xfId="0" applyFont="1" applyFill="1" applyBorder="1" applyAlignment="1">
      <alignment/>
    </xf>
    <xf numFmtId="0" fontId="30" fillId="24" borderId="0" xfId="0" applyFont="1" applyFill="1" applyAlignment="1">
      <alignment/>
    </xf>
    <xf numFmtId="4" fontId="30" fillId="24" borderId="0" xfId="0" applyNumberFormat="1" applyFont="1" applyFill="1" applyAlignment="1">
      <alignment/>
    </xf>
    <xf numFmtId="0" fontId="28" fillId="24" borderId="0" xfId="0" applyFont="1" applyFill="1" applyAlignment="1">
      <alignment/>
    </xf>
    <xf numFmtId="0" fontId="31" fillId="24" borderId="14" xfId="0" applyFont="1" applyFill="1" applyBorder="1" applyAlignment="1">
      <alignment vertical="center" wrapText="1"/>
    </xf>
    <xf numFmtId="0" fontId="31" fillId="24" borderId="10" xfId="0" applyFont="1" applyFill="1" applyBorder="1" applyAlignment="1">
      <alignment vertical="center" wrapText="1"/>
    </xf>
    <xf numFmtId="0" fontId="29" fillId="24" borderId="0" xfId="0" applyFont="1" applyFill="1" applyAlignment="1">
      <alignment vertical="center" wrapText="1"/>
    </xf>
    <xf numFmtId="4" fontId="40" fillId="24" borderId="10" xfId="0" applyNumberFormat="1" applyFont="1" applyFill="1" applyBorder="1" applyAlignment="1">
      <alignment wrapText="1"/>
    </xf>
    <xf numFmtId="0" fontId="42" fillId="24" borderId="0" xfId="0" applyFont="1" applyFill="1" applyAlignment="1">
      <alignment wrapText="1"/>
    </xf>
    <xf numFmtId="0" fontId="48" fillId="24" borderId="10" xfId="0" applyFont="1" applyFill="1" applyBorder="1" applyAlignment="1">
      <alignment/>
    </xf>
    <xf numFmtId="4" fontId="48" fillId="24" borderId="10" xfId="0" applyNumberFormat="1" applyFont="1" applyFill="1" applyBorder="1" applyAlignment="1">
      <alignment/>
    </xf>
    <xf numFmtId="4" fontId="40" fillId="24" borderId="10" xfId="0" applyNumberFormat="1" applyFont="1" applyFill="1" applyBorder="1" applyAlignment="1">
      <alignment/>
    </xf>
    <xf numFmtId="0" fontId="40" fillId="24" borderId="26" xfId="0" applyFont="1" applyFill="1" applyBorder="1" applyAlignment="1">
      <alignment wrapText="1"/>
    </xf>
    <xf numFmtId="4" fontId="39" fillId="24" borderId="10" xfId="0" applyNumberFormat="1" applyFont="1" applyFill="1" applyBorder="1" applyAlignment="1">
      <alignment vertical="center" wrapText="1"/>
    </xf>
    <xf numFmtId="0" fontId="40" fillId="24" borderId="10" xfId="53" applyFont="1" applyFill="1" applyBorder="1" applyAlignment="1">
      <alignment horizontal="center" vertical="center"/>
      <protection/>
    </xf>
    <xf numFmtId="0" fontId="40" fillId="24" borderId="10" xfId="53" applyFont="1" applyFill="1" applyBorder="1" applyAlignment="1">
      <alignment vertical="center" wrapText="1"/>
      <protection/>
    </xf>
    <xf numFmtId="0" fontId="40" fillId="24" borderId="10" xfId="53" applyFont="1" applyFill="1" applyBorder="1" applyAlignment="1">
      <alignment vertical="center"/>
      <protection/>
    </xf>
    <xf numFmtId="4" fontId="39" fillId="24" borderId="10" xfId="53" applyNumberFormat="1" applyFont="1" applyFill="1" applyBorder="1" applyAlignment="1">
      <alignment horizontal="center" vertical="center"/>
      <protection/>
    </xf>
    <xf numFmtId="0" fontId="36" fillId="24" borderId="31" xfId="0" applyFont="1" applyFill="1" applyBorder="1" applyAlignment="1">
      <alignment horizontal="right"/>
    </xf>
    <xf numFmtId="0" fontId="31" fillId="24" borderId="10" xfId="0" applyFont="1" applyFill="1" applyBorder="1" applyAlignment="1">
      <alignment horizontal="center" vertical="center" wrapText="1"/>
    </xf>
    <xf numFmtId="4" fontId="31" fillId="24" borderId="10" xfId="0" applyNumberFormat="1"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31" fillId="24" borderId="34" xfId="0" applyFont="1" applyFill="1" applyBorder="1" applyAlignment="1">
      <alignment horizontal="center" vertical="center" wrapText="1"/>
    </xf>
    <xf numFmtId="0" fontId="31" fillId="24" borderId="33" xfId="0" applyFont="1" applyFill="1" applyBorder="1" applyAlignment="1">
      <alignment horizontal="center" vertical="center" wrapText="1"/>
    </xf>
    <xf numFmtId="0" fontId="34" fillId="24" borderId="35" xfId="0" applyFont="1" applyFill="1" applyBorder="1" applyAlignment="1">
      <alignment vertical="center" wrapText="1"/>
    </xf>
    <xf numFmtId="0" fontId="34" fillId="24" borderId="36" xfId="0" applyFont="1" applyFill="1" applyBorder="1" applyAlignment="1">
      <alignment/>
    </xf>
    <xf numFmtId="0" fontId="31" fillId="24" borderId="35" xfId="0" applyFont="1" applyFill="1" applyBorder="1" applyAlignment="1">
      <alignment horizontal="center" vertical="center" wrapText="1"/>
    </xf>
    <xf numFmtId="0" fontId="31" fillId="24" borderId="37" xfId="0" applyFont="1" applyFill="1" applyBorder="1" applyAlignment="1">
      <alignment horizontal="center" vertical="center" wrapText="1"/>
    </xf>
    <xf numFmtId="0" fontId="40" fillId="24" borderId="35" xfId="0" applyFont="1" applyFill="1" applyBorder="1" applyAlignment="1">
      <alignment vertical="center" wrapText="1"/>
    </xf>
    <xf numFmtId="0" fontId="40" fillId="24" borderId="36" xfId="0" applyFont="1" applyFill="1" applyBorder="1" applyAlignment="1">
      <alignment vertical="center" wrapText="1"/>
    </xf>
    <xf numFmtId="0" fontId="40" fillId="24" borderId="37" xfId="0" applyFont="1" applyFill="1" applyBorder="1" applyAlignment="1">
      <alignment vertical="center" wrapText="1"/>
    </xf>
    <xf numFmtId="0" fontId="31" fillId="24" borderId="38" xfId="0" applyFont="1" applyFill="1" applyBorder="1" applyAlignment="1">
      <alignment horizontal="center" vertical="center" wrapText="1"/>
    </xf>
    <xf numFmtId="0" fontId="41" fillId="24" borderId="34" xfId="0" applyFont="1" applyFill="1" applyBorder="1" applyAlignment="1">
      <alignment vertical="center" wrapText="1"/>
    </xf>
    <xf numFmtId="4" fontId="31" fillId="24" borderId="16" xfId="0" applyNumberFormat="1" applyFont="1" applyFill="1" applyBorder="1" applyAlignment="1">
      <alignment/>
    </xf>
    <xf numFmtId="4" fontId="31" fillId="24" borderId="16" xfId="0" applyNumberFormat="1" applyFont="1" applyFill="1" applyBorder="1" applyAlignment="1">
      <alignment horizontal="center"/>
    </xf>
    <xf numFmtId="4" fontId="39" fillId="24" borderId="14" xfId="0" applyNumberFormat="1" applyFont="1" applyFill="1" applyBorder="1" applyAlignment="1">
      <alignment vertical="center" wrapText="1"/>
    </xf>
    <xf numFmtId="0" fontId="31" fillId="24" borderId="36" xfId="0" applyFont="1" applyFill="1" applyBorder="1" applyAlignment="1">
      <alignment horizontal="center" vertical="center" wrapText="1"/>
    </xf>
    <xf numFmtId="0" fontId="71" fillId="24" borderId="14" xfId="0" applyFont="1" applyFill="1" applyBorder="1" applyAlignment="1">
      <alignment vertical="center" wrapText="1"/>
    </xf>
    <xf numFmtId="4" fontId="72" fillId="24" borderId="14" xfId="0" applyNumberFormat="1" applyFont="1" applyFill="1" applyBorder="1" applyAlignment="1">
      <alignment vertical="center" wrapText="1"/>
    </xf>
    <xf numFmtId="0" fontId="71" fillId="24" borderId="10" xfId="0" applyFont="1" applyFill="1" applyBorder="1" applyAlignment="1">
      <alignment/>
    </xf>
    <xf numFmtId="0" fontId="71" fillId="24" borderId="0" xfId="0" applyFont="1" applyFill="1" applyAlignment="1">
      <alignment/>
    </xf>
    <xf numFmtId="0" fontId="71" fillId="24" borderId="10" xfId="0" applyFont="1" applyFill="1" applyBorder="1" applyAlignment="1">
      <alignment wrapText="1"/>
    </xf>
    <xf numFmtId="4" fontId="73" fillId="24" borderId="10" xfId="0" applyNumberFormat="1" applyFont="1" applyFill="1" applyBorder="1" applyAlignment="1">
      <alignment horizontal="center"/>
    </xf>
    <xf numFmtId="0" fontId="71" fillId="24" borderId="10" xfId="0" applyFont="1" applyFill="1" applyBorder="1" applyAlignment="1">
      <alignment vertical="center" wrapText="1"/>
    </xf>
    <xf numFmtId="0" fontId="71" fillId="24" borderId="36" xfId="0" applyFont="1" applyFill="1" applyBorder="1" applyAlignment="1">
      <alignment/>
    </xf>
    <xf numFmtId="0" fontId="34" fillId="24" borderId="11" xfId="0" applyFont="1" applyFill="1" applyBorder="1" applyAlignment="1">
      <alignment/>
    </xf>
    <xf numFmtId="0" fontId="0" fillId="24" borderId="0" xfId="0" applyFill="1" applyAlignment="1">
      <alignment/>
    </xf>
    <xf numFmtId="0" fontId="47" fillId="25" borderId="0" xfId="0" applyFont="1" applyFill="1" applyAlignment="1">
      <alignment horizontal="left" vertical="center"/>
    </xf>
    <xf numFmtId="0" fontId="47" fillId="25" borderId="29" xfId="0" applyFont="1" applyFill="1" applyBorder="1" applyAlignment="1">
      <alignment horizontal="left" vertical="center"/>
    </xf>
    <xf numFmtId="0" fontId="21" fillId="0" borderId="0" xfId="0" applyFont="1" applyAlignment="1">
      <alignment/>
    </xf>
    <xf numFmtId="0" fontId="21" fillId="0" borderId="0" xfId="0" applyFont="1" applyAlignment="1">
      <alignment horizontal="center" vertical="center"/>
    </xf>
    <xf numFmtId="0" fontId="47" fillId="0" borderId="39" xfId="0" applyFont="1" applyBorder="1" applyAlignment="1">
      <alignment horizontal="left" wrapText="1"/>
    </xf>
    <xf numFmtId="0" fontId="47" fillId="25" borderId="26" xfId="0" applyFont="1" applyFill="1" applyBorder="1" applyAlignment="1">
      <alignment horizontal="center" vertical="center"/>
    </xf>
    <xf numFmtId="0" fontId="47" fillId="25" borderId="24" xfId="0" applyFont="1" applyFill="1" applyBorder="1" applyAlignment="1">
      <alignment horizontal="left" wrapText="1"/>
    </xf>
    <xf numFmtId="0" fontId="47" fillId="25" borderId="40" xfId="0" applyFont="1" applyFill="1" applyBorder="1" applyAlignment="1">
      <alignment horizontal="center" vertical="center"/>
    </xf>
    <xf numFmtId="0" fontId="74" fillId="25" borderId="24" xfId="0" applyFont="1" applyFill="1" applyBorder="1" applyAlignment="1">
      <alignment horizontal="left" wrapText="1"/>
    </xf>
    <xf numFmtId="0" fontId="74" fillId="25" borderId="41" xfId="0" applyFont="1" applyFill="1" applyBorder="1" applyAlignment="1">
      <alignment horizontal="left" wrapText="1"/>
    </xf>
    <xf numFmtId="0" fontId="0" fillId="24" borderId="0" xfId="0" applyFill="1" applyAlignment="1">
      <alignment/>
    </xf>
    <xf numFmtId="0" fontId="34" fillId="24" borderId="0" xfId="0" applyFont="1" applyFill="1" applyAlignment="1">
      <alignment/>
    </xf>
    <xf numFmtId="4" fontId="34" fillId="24" borderId="0" xfId="0" applyNumberFormat="1" applyFont="1" applyFill="1" applyAlignment="1">
      <alignment/>
    </xf>
    <xf numFmtId="0" fontId="21" fillId="0" borderId="26" xfId="0" applyFont="1" applyBorder="1" applyAlignment="1">
      <alignment horizontal="center" vertical="center" wrapText="1"/>
    </xf>
    <xf numFmtId="0" fontId="47" fillId="0" borderId="0" xfId="0" applyFont="1" applyAlignment="1">
      <alignment/>
    </xf>
    <xf numFmtId="0" fontId="47" fillId="0" borderId="10"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3" fontId="21" fillId="0" borderId="25" xfId="0" applyNumberFormat="1" applyFont="1" applyBorder="1" applyAlignment="1">
      <alignment horizontal="center" vertical="center" wrapText="1"/>
    </xf>
    <xf numFmtId="0" fontId="47" fillId="0" borderId="25" xfId="0" applyFont="1" applyBorder="1" applyAlignment="1">
      <alignment horizontal="center" vertical="center" wrapText="1"/>
    </xf>
    <xf numFmtId="0" fontId="21" fillId="0" borderId="10" xfId="0" applyFont="1" applyBorder="1" applyAlignment="1">
      <alignment horizontal="center" vertical="center" wrapText="1"/>
    </xf>
    <xf numFmtId="0" fontId="47" fillId="0" borderId="26"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0" xfId="0" applyFont="1" applyAlignment="1">
      <alignment horizontal="center" vertical="center" wrapText="1"/>
    </xf>
    <xf numFmtId="0" fontId="21" fillId="25" borderId="45" xfId="0" applyFont="1" applyFill="1" applyBorder="1" applyAlignment="1">
      <alignment horizontal="center" vertical="center" wrapText="1"/>
    </xf>
    <xf numFmtId="0" fontId="0" fillId="0" borderId="0" xfId="0" applyAlignment="1">
      <alignment horizontal="center" vertical="center" wrapText="1"/>
    </xf>
    <xf numFmtId="0" fontId="40" fillId="24" borderId="10" xfId="0" applyFont="1" applyFill="1" applyBorder="1" applyAlignment="1">
      <alignment vertical="center" wrapText="1"/>
    </xf>
    <xf numFmtId="0" fontId="40" fillId="24" borderId="10" xfId="0" applyFont="1" applyFill="1" applyBorder="1" applyAlignment="1">
      <alignment/>
    </xf>
    <xf numFmtId="0" fontId="27" fillId="24" borderId="0" xfId="0" applyFont="1" applyFill="1" applyAlignment="1">
      <alignment/>
    </xf>
    <xf numFmtId="0" fontId="41" fillId="24" borderId="10" xfId="0" applyFont="1" applyFill="1" applyBorder="1" applyAlignment="1">
      <alignment vertical="center" wrapText="1"/>
    </xf>
    <xf numFmtId="0" fontId="40" fillId="24" borderId="14" xfId="0" applyFont="1" applyFill="1" applyBorder="1" applyAlignment="1">
      <alignment vertical="center" wrapText="1"/>
    </xf>
    <xf numFmtId="0" fontId="25" fillId="24" borderId="0" xfId="0" applyFont="1" applyFill="1" applyAlignment="1">
      <alignment/>
    </xf>
    <xf numFmtId="4" fontId="39" fillId="24" borderId="10" xfId="0" applyNumberFormat="1" applyFont="1" applyFill="1" applyBorder="1" applyAlignment="1">
      <alignment horizontal="center"/>
    </xf>
    <xf numFmtId="0" fontId="41" fillId="24" borderId="26" xfId="0" applyFont="1" applyFill="1" applyBorder="1" applyAlignment="1">
      <alignment vertical="center" wrapText="1"/>
    </xf>
    <xf numFmtId="0" fontId="41" fillId="24" borderId="27" xfId="0" applyFont="1" applyFill="1" applyBorder="1" applyAlignment="1">
      <alignment vertical="center" wrapText="1"/>
    </xf>
    <xf numFmtId="0" fontId="40" fillId="24" borderId="27" xfId="0" applyFont="1" applyFill="1" applyBorder="1" applyAlignment="1">
      <alignment vertical="center" wrapText="1"/>
    </xf>
    <xf numFmtId="0" fontId="40" fillId="24" borderId="27" xfId="0" applyFont="1" applyFill="1" applyBorder="1" applyAlignment="1">
      <alignment/>
    </xf>
    <xf numFmtId="0" fontId="40" fillId="24" borderId="28" xfId="0" applyFont="1" applyFill="1" applyBorder="1" applyAlignment="1">
      <alignment/>
    </xf>
    <xf numFmtId="4" fontId="40" fillId="24" borderId="10" xfId="0" applyNumberFormat="1" applyFont="1" applyFill="1" applyBorder="1" applyAlignment="1">
      <alignment horizontal="center"/>
    </xf>
    <xf numFmtId="0" fontId="31" fillId="24" borderId="10" xfId="0"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31" fillId="24" borderId="34" xfId="0" applyFont="1" applyFill="1" applyBorder="1" applyAlignment="1">
      <alignment horizontal="center" vertical="center" wrapText="1"/>
    </xf>
    <xf numFmtId="0" fontId="47" fillId="25" borderId="26" xfId="0" applyFont="1" applyFill="1" applyBorder="1" applyAlignment="1">
      <alignment horizontal="center" vertical="center"/>
    </xf>
    <xf numFmtId="0" fontId="47" fillId="25" borderId="24" xfId="0" applyFont="1" applyFill="1" applyBorder="1" applyAlignment="1">
      <alignment horizontal="left" wrapText="1"/>
    </xf>
    <xf numFmtId="0" fontId="47" fillId="0" borderId="25" xfId="0" applyFont="1" applyBorder="1" applyAlignment="1">
      <alignment horizontal="center" vertical="center"/>
    </xf>
    <xf numFmtId="0" fontId="21" fillId="0" borderId="25" xfId="0" applyFont="1" applyBorder="1" applyAlignment="1">
      <alignment horizontal="center" vertical="center"/>
    </xf>
    <xf numFmtId="0" fontId="21" fillId="0" borderId="25" xfId="0" applyFont="1" applyBorder="1" applyAlignment="1">
      <alignment horizontal="center" vertical="center" wrapText="1"/>
    </xf>
    <xf numFmtId="0" fontId="21" fillId="0" borderId="43" xfId="0" applyFont="1" applyBorder="1" applyAlignment="1">
      <alignment horizontal="center" vertical="center"/>
    </xf>
    <xf numFmtId="0" fontId="47" fillId="0" borderId="25" xfId="52" applyFont="1" applyBorder="1" applyAlignment="1">
      <alignment horizontal="center" vertical="center"/>
      <protection/>
    </xf>
    <xf numFmtId="0" fontId="21" fillId="0" borderId="25" xfId="52" applyFont="1" applyBorder="1" applyAlignment="1">
      <alignment horizontal="center" vertical="center"/>
      <protection/>
    </xf>
    <xf numFmtId="0" fontId="21" fillId="0" borderId="25" xfId="52" applyFont="1" applyBorder="1" applyAlignment="1">
      <alignment horizontal="center" vertical="center" wrapText="1"/>
      <protection/>
    </xf>
    <xf numFmtId="0" fontId="21" fillId="0" borderId="43" xfId="52" applyFont="1" applyBorder="1" applyAlignment="1">
      <alignment horizontal="center" vertical="center"/>
      <protection/>
    </xf>
    <xf numFmtId="0" fontId="47" fillId="24" borderId="25" xfId="0" applyFont="1" applyFill="1" applyBorder="1" applyAlignment="1">
      <alignment horizontal="center" vertical="center" wrapText="1"/>
    </xf>
    <xf numFmtId="0" fontId="51" fillId="24" borderId="0" xfId="0" applyFont="1" applyFill="1" applyAlignment="1">
      <alignment/>
    </xf>
    <xf numFmtId="0" fontId="50" fillId="24" borderId="10" xfId="0" applyFont="1" applyFill="1" applyBorder="1" applyAlignment="1">
      <alignment horizontal="center" vertical="center"/>
    </xf>
    <xf numFmtId="4" fontId="50" fillId="24" borderId="10" xfId="0" applyNumberFormat="1" applyFont="1" applyFill="1" applyBorder="1" applyAlignment="1">
      <alignment horizontal="center" vertical="center" wrapText="1" shrinkToFit="1"/>
    </xf>
    <xf numFmtId="0" fontId="51" fillId="24" borderId="10" xfId="0" applyFont="1" applyFill="1" applyBorder="1" applyAlignment="1">
      <alignment horizontal="center" vertical="center"/>
    </xf>
    <xf numFmtId="4" fontId="51" fillId="24" borderId="0" xfId="0" applyNumberFormat="1" applyFont="1" applyFill="1" applyAlignment="1">
      <alignment/>
    </xf>
    <xf numFmtId="0" fontId="51" fillId="24" borderId="10" xfId="0" applyFont="1" applyFill="1" applyBorder="1" applyAlignment="1">
      <alignment/>
    </xf>
    <xf numFmtId="0" fontId="51" fillId="24" borderId="34" xfId="0" applyFont="1" applyFill="1" applyBorder="1" applyAlignment="1">
      <alignment horizontal="center" vertical="center"/>
    </xf>
    <xf numFmtId="0" fontId="51" fillId="24" borderId="10" xfId="0" applyFont="1" applyFill="1" applyBorder="1" applyAlignment="1">
      <alignment horizontal="center"/>
    </xf>
    <xf numFmtId="0" fontId="51" fillId="24" borderId="10" xfId="0" applyFont="1" applyFill="1" applyBorder="1" applyAlignment="1">
      <alignment wrapText="1"/>
    </xf>
    <xf numFmtId="0" fontId="50" fillId="24" borderId="10" xfId="0" applyFont="1" applyFill="1" applyBorder="1" applyAlignment="1">
      <alignment/>
    </xf>
    <xf numFmtId="0" fontId="51" fillId="24" borderId="10" xfId="0" applyFont="1" applyFill="1" applyBorder="1" applyAlignment="1">
      <alignment vertical="center" wrapText="1"/>
    </xf>
    <xf numFmtId="0" fontId="51" fillId="24" borderId="10" xfId="0" applyFont="1" applyFill="1" applyBorder="1" applyAlignment="1">
      <alignment horizontal="center" vertical="center" wrapText="1"/>
    </xf>
    <xf numFmtId="4" fontId="51" fillId="24" borderId="10" xfId="0" applyNumberFormat="1" applyFont="1" applyFill="1" applyBorder="1" applyAlignment="1">
      <alignment horizontal="center" vertical="center" wrapText="1"/>
    </xf>
    <xf numFmtId="0" fontId="51" fillId="24" borderId="0" xfId="0" applyFont="1" applyFill="1" applyBorder="1" applyAlignment="1">
      <alignment/>
    </xf>
    <xf numFmtId="0" fontId="50" fillId="24" borderId="10" xfId="0" applyFont="1" applyFill="1" applyBorder="1" applyAlignment="1">
      <alignment vertical="center" wrapText="1"/>
    </xf>
    <xf numFmtId="0" fontId="51" fillId="24" borderId="0" xfId="0" applyFont="1" applyFill="1" applyBorder="1" applyAlignment="1">
      <alignment horizontal="center" vertical="center"/>
    </xf>
    <xf numFmtId="4" fontId="51" fillId="24" borderId="10" xfId="0" applyNumberFormat="1" applyFont="1" applyFill="1" applyBorder="1" applyAlignment="1">
      <alignment/>
    </xf>
    <xf numFmtId="0" fontId="51" fillId="24" borderId="34" xfId="0" applyFont="1" applyFill="1" applyBorder="1" applyAlignment="1">
      <alignment wrapText="1"/>
    </xf>
    <xf numFmtId="4" fontId="50" fillId="24" borderId="0" xfId="0" applyNumberFormat="1" applyFont="1" applyFill="1" applyAlignment="1">
      <alignment/>
    </xf>
    <xf numFmtId="0" fontId="51" fillId="24" borderId="0" xfId="0" applyFont="1" applyFill="1" applyAlignment="1">
      <alignment horizontal="center"/>
    </xf>
    <xf numFmtId="4" fontId="51" fillId="24" borderId="10" xfId="0" applyNumberFormat="1" applyFont="1" applyFill="1" applyBorder="1" applyAlignment="1">
      <alignment horizontal="center" vertical="center" wrapText="1" shrinkToFit="1"/>
    </xf>
    <xf numFmtId="4" fontId="51" fillId="24" borderId="0" xfId="0" applyNumberFormat="1" applyFont="1" applyFill="1" applyAlignment="1">
      <alignment horizontal="center"/>
    </xf>
    <xf numFmtId="0" fontId="51" fillId="24" borderId="10" xfId="0" applyFont="1" applyFill="1" applyBorder="1" applyAlignment="1">
      <alignment horizontal="center" wrapText="1"/>
    </xf>
    <xf numFmtId="4" fontId="51" fillId="24" borderId="10" xfId="0" applyNumberFormat="1" applyFont="1" applyFill="1" applyBorder="1" applyAlignment="1">
      <alignment horizontal="center"/>
    </xf>
    <xf numFmtId="0" fontId="51" fillId="24" borderId="10" xfId="0" applyFont="1" applyFill="1" applyBorder="1" applyAlignment="1">
      <alignment horizontal="center" wrapText="1" shrinkToFit="1"/>
    </xf>
    <xf numFmtId="0" fontId="51" fillId="24" borderId="34" xfId="0" applyFont="1" applyFill="1" applyBorder="1" applyAlignment="1">
      <alignment horizontal="center" wrapText="1"/>
    </xf>
    <xf numFmtId="4" fontId="51" fillId="24" borderId="34" xfId="0" applyNumberFormat="1" applyFont="1" applyFill="1" applyBorder="1" applyAlignment="1">
      <alignment horizontal="center"/>
    </xf>
    <xf numFmtId="0" fontId="51" fillId="24" borderId="28" xfId="0" applyFont="1" applyFill="1" applyBorder="1" applyAlignment="1">
      <alignment horizontal="center" wrapText="1"/>
    </xf>
    <xf numFmtId="0" fontId="50" fillId="24" borderId="10" xfId="0" applyFont="1" applyFill="1" applyBorder="1" applyAlignment="1">
      <alignment horizontal="center"/>
    </xf>
    <xf numFmtId="4" fontId="50" fillId="24" borderId="10" xfId="0" applyNumberFormat="1" applyFont="1" applyFill="1" applyBorder="1" applyAlignment="1">
      <alignment horizontal="center"/>
    </xf>
    <xf numFmtId="3" fontId="51" fillId="24" borderId="0" xfId="0" applyNumberFormat="1" applyFont="1" applyFill="1" applyAlignment="1">
      <alignment horizontal="center" vertical="center" wrapText="1"/>
    </xf>
    <xf numFmtId="0" fontId="58" fillId="24" borderId="0" xfId="0" applyFont="1" applyFill="1" applyBorder="1" applyAlignment="1">
      <alignment horizontal="center" vertical="center" wrapText="1"/>
    </xf>
    <xf numFmtId="0" fontId="51" fillId="24" borderId="0" xfId="0" applyFont="1" applyFill="1" applyBorder="1" applyAlignment="1">
      <alignment horizontal="center"/>
    </xf>
    <xf numFmtId="0" fontId="50" fillId="24" borderId="10" xfId="0" applyFont="1" applyFill="1" applyBorder="1" applyAlignment="1">
      <alignment horizontal="center" vertical="center" wrapText="1"/>
    </xf>
    <xf numFmtId="4" fontId="50" fillId="24" borderId="10" xfId="0" applyNumberFormat="1" applyFont="1" applyFill="1" applyBorder="1" applyAlignment="1">
      <alignment horizontal="center" vertical="center" wrapText="1"/>
    </xf>
    <xf numFmtId="0" fontId="59" fillId="24" borderId="0" xfId="0" applyFont="1" applyFill="1" applyAlignment="1">
      <alignment horizontal="center" vertical="center"/>
    </xf>
    <xf numFmtId="4" fontId="51" fillId="24" borderId="0" xfId="0" applyNumberFormat="1" applyFont="1" applyFill="1" applyBorder="1" applyAlignment="1">
      <alignment horizontal="center" vertical="center" wrapText="1" shrinkToFit="1"/>
    </xf>
    <xf numFmtId="2" fontId="51" fillId="24" borderId="10" xfId="0" applyNumberFormat="1" applyFont="1" applyFill="1" applyBorder="1" applyAlignment="1">
      <alignment horizontal="center" vertical="center" wrapText="1"/>
    </xf>
    <xf numFmtId="4" fontId="51" fillId="24" borderId="34" xfId="0" applyNumberFormat="1" applyFont="1" applyFill="1" applyBorder="1" applyAlignment="1">
      <alignment horizontal="center" vertical="center" wrapText="1" shrinkToFit="1"/>
    </xf>
    <xf numFmtId="4" fontId="50" fillId="24" borderId="0" xfId="0" applyNumberFormat="1" applyFont="1" applyFill="1" applyAlignment="1">
      <alignment horizontal="center"/>
    </xf>
    <xf numFmtId="0" fontId="50" fillId="24" borderId="0" xfId="0" applyFont="1" applyFill="1" applyAlignment="1">
      <alignment horizontal="center"/>
    </xf>
    <xf numFmtId="0" fontId="50" fillId="24" borderId="14" xfId="0" applyFont="1" applyFill="1" applyBorder="1" applyAlignment="1">
      <alignment horizontal="center" vertical="center"/>
    </xf>
    <xf numFmtId="4" fontId="50" fillId="24" borderId="14" xfId="0" applyNumberFormat="1" applyFont="1" applyFill="1" applyBorder="1" applyAlignment="1">
      <alignment horizontal="center" vertical="center" wrapText="1" shrinkToFit="1"/>
    </xf>
    <xf numFmtId="0" fontId="60" fillId="24" borderId="0" xfId="0" applyFont="1" applyFill="1" applyAlignment="1">
      <alignment horizontal="center"/>
    </xf>
    <xf numFmtId="0" fontId="61" fillId="24" borderId="0" xfId="0" applyFont="1" applyFill="1" applyAlignment="1">
      <alignment horizontal="center"/>
    </xf>
    <xf numFmtId="4" fontId="61" fillId="24" borderId="0" xfId="0" applyNumberFormat="1" applyFont="1" applyFill="1" applyAlignment="1">
      <alignment horizontal="center"/>
    </xf>
    <xf numFmtId="4" fontId="75" fillId="24" borderId="10" xfId="0" applyNumberFormat="1" applyFont="1" applyFill="1" applyBorder="1" applyAlignment="1">
      <alignment horizontal="center" vertical="center" wrapText="1"/>
    </xf>
    <xf numFmtId="0" fontId="51" fillId="24" borderId="14" xfId="0" applyFont="1" applyFill="1" applyBorder="1" applyAlignment="1">
      <alignment vertical="center" wrapText="1"/>
    </xf>
    <xf numFmtId="4" fontId="51" fillId="24" borderId="14" xfId="0" applyNumberFormat="1" applyFont="1" applyFill="1" applyBorder="1" applyAlignment="1">
      <alignment horizontal="center" vertical="center" wrapText="1"/>
    </xf>
    <xf numFmtId="4" fontId="76" fillId="24" borderId="14" xfId="0" applyNumberFormat="1" applyFont="1" applyFill="1" applyBorder="1" applyAlignment="1">
      <alignment horizontal="center" vertical="center" wrapText="1"/>
    </xf>
    <xf numFmtId="4" fontId="76" fillId="24" borderId="10" xfId="0" applyNumberFormat="1" applyFont="1" applyFill="1" applyBorder="1" applyAlignment="1">
      <alignment horizontal="center" vertical="center" wrapText="1"/>
    </xf>
    <xf numFmtId="0" fontId="51" fillId="24" borderId="34" xfId="0" applyFont="1" applyFill="1" applyBorder="1" applyAlignment="1">
      <alignment vertical="center" wrapText="1"/>
    </xf>
    <xf numFmtId="4" fontId="51" fillId="24" borderId="34" xfId="0" applyNumberFormat="1" applyFont="1" applyFill="1" applyBorder="1" applyAlignment="1">
      <alignment horizontal="center" vertical="center" wrapText="1"/>
    </xf>
    <xf numFmtId="4" fontId="76" fillId="24" borderId="34" xfId="0" applyNumberFormat="1" applyFont="1" applyFill="1" applyBorder="1" applyAlignment="1">
      <alignment horizontal="center" vertical="center" wrapText="1"/>
    </xf>
    <xf numFmtId="0" fontId="51" fillId="24" borderId="0" xfId="0" applyFont="1" applyFill="1" applyAlignment="1">
      <alignment horizontal="center" vertical="center"/>
    </xf>
    <xf numFmtId="0" fontId="51" fillId="24" borderId="34" xfId="0" applyFont="1" applyFill="1" applyBorder="1" applyAlignment="1">
      <alignment horizontal="center" vertical="center" wrapText="1"/>
    </xf>
    <xf numFmtId="0" fontId="51" fillId="24" borderId="0" xfId="0" applyFont="1" applyFill="1" applyAlignment="1">
      <alignment horizontal="center" vertical="center" wrapText="1"/>
    </xf>
    <xf numFmtId="0" fontId="51" fillId="24" borderId="14" xfId="0" applyFont="1" applyFill="1" applyBorder="1" applyAlignment="1">
      <alignment horizontal="center" vertical="center" wrapText="1"/>
    </xf>
    <xf numFmtId="4" fontId="51" fillId="24" borderId="0" xfId="0" applyNumberFormat="1" applyFont="1" applyFill="1" applyAlignment="1">
      <alignment horizontal="center" vertical="center"/>
    </xf>
    <xf numFmtId="4" fontId="51" fillId="24" borderId="0" xfId="0" applyNumberFormat="1" applyFont="1" applyFill="1" applyAlignment="1">
      <alignment horizontal="center" vertical="center" wrapText="1"/>
    </xf>
    <xf numFmtId="0" fontId="61" fillId="24" borderId="11" xfId="0" applyFont="1" applyFill="1" applyBorder="1" applyAlignment="1">
      <alignment horizontal="center" vertical="center" wrapText="1"/>
    </xf>
    <xf numFmtId="0" fontId="61" fillId="24" borderId="0" xfId="0" applyFont="1" applyFill="1" applyAlignment="1">
      <alignment horizontal="center" vertical="center" wrapText="1"/>
    </xf>
    <xf numFmtId="4" fontId="61" fillId="24" borderId="11" xfId="0" applyNumberFormat="1" applyFont="1" applyFill="1" applyBorder="1" applyAlignment="1">
      <alignment horizontal="center" vertical="center" wrapText="1"/>
    </xf>
    <xf numFmtId="0" fontId="61" fillId="24" borderId="46" xfId="0" applyFont="1" applyFill="1" applyBorder="1" applyAlignment="1">
      <alignment horizontal="center" vertical="center" wrapText="1"/>
    </xf>
    <xf numFmtId="0" fontId="77" fillId="24" borderId="46" xfId="0" applyFont="1" applyFill="1" applyBorder="1" applyAlignment="1">
      <alignment horizontal="center" vertical="center" wrapText="1"/>
    </xf>
    <xf numFmtId="4" fontId="61" fillId="24" borderId="46" xfId="0" applyNumberFormat="1" applyFont="1" applyFill="1" applyBorder="1" applyAlignment="1">
      <alignment horizontal="center" vertical="center" wrapText="1"/>
    </xf>
    <xf numFmtId="0" fontId="61" fillId="24" borderId="47" xfId="0" applyFont="1" applyFill="1" applyBorder="1" applyAlignment="1">
      <alignment horizontal="center" vertical="center" wrapText="1"/>
    </xf>
    <xf numFmtId="4" fontId="51" fillId="24" borderId="48" xfId="0" applyNumberFormat="1" applyFont="1" applyFill="1" applyBorder="1" applyAlignment="1">
      <alignment horizontal="center" vertical="center" wrapText="1"/>
    </xf>
    <xf numFmtId="0" fontId="51" fillId="24" borderId="21" xfId="0" applyFont="1" applyFill="1" applyBorder="1" applyAlignment="1">
      <alignment horizontal="center" vertical="center" wrapText="1"/>
    </xf>
    <xf numFmtId="0" fontId="51" fillId="24" borderId="0" xfId="0" applyFont="1" applyFill="1" applyAlignment="1">
      <alignment vertical="center"/>
    </xf>
    <xf numFmtId="4" fontId="50" fillId="24" borderId="0" xfId="0" applyNumberFormat="1" applyFont="1" applyFill="1" applyAlignment="1">
      <alignment vertical="center"/>
    </xf>
    <xf numFmtId="0" fontId="58" fillId="24" borderId="0" xfId="0" applyFont="1" applyFill="1" applyBorder="1" applyAlignment="1">
      <alignment horizontal="right" vertical="center"/>
    </xf>
    <xf numFmtId="4" fontId="50" fillId="24" borderId="38" xfId="0" applyNumberFormat="1" applyFont="1" applyFill="1" applyBorder="1" applyAlignment="1">
      <alignment horizontal="center" vertical="center" wrapText="1"/>
    </xf>
    <xf numFmtId="0" fontId="51" fillId="24" borderId="38" xfId="0" applyFont="1" applyFill="1" applyBorder="1" applyAlignment="1">
      <alignment horizontal="center" vertical="center" wrapText="1"/>
    </xf>
    <xf numFmtId="3" fontId="51" fillId="24" borderId="10" xfId="0" applyNumberFormat="1" applyFont="1" applyFill="1" applyBorder="1" applyAlignment="1">
      <alignment horizontal="center" vertical="center" wrapText="1"/>
    </xf>
    <xf numFmtId="14" fontId="51" fillId="24" borderId="10" xfId="0" applyNumberFormat="1" applyFont="1" applyFill="1" applyBorder="1" applyAlignment="1">
      <alignment horizontal="center" vertical="center" wrapText="1"/>
    </xf>
    <xf numFmtId="14" fontId="51" fillId="24" borderId="14" xfId="0" applyNumberFormat="1" applyFont="1" applyFill="1" applyBorder="1" applyAlignment="1">
      <alignment horizontal="center" vertical="center" wrapText="1"/>
    </xf>
    <xf numFmtId="0" fontId="51" fillId="24" borderId="0" xfId="0" applyFont="1" applyFill="1" applyBorder="1" applyAlignment="1">
      <alignment horizontal="center" vertical="center" wrapText="1"/>
    </xf>
    <xf numFmtId="3" fontId="51" fillId="24" borderId="0" xfId="0" applyNumberFormat="1" applyFont="1" applyFill="1" applyBorder="1" applyAlignment="1">
      <alignment horizontal="center" vertical="center" wrapText="1"/>
    </xf>
    <xf numFmtId="4" fontId="50" fillId="24" borderId="0" xfId="0" applyNumberFormat="1" applyFont="1" applyFill="1" applyBorder="1" applyAlignment="1">
      <alignment horizontal="center" vertical="center" wrapText="1"/>
    </xf>
    <xf numFmtId="14" fontId="51" fillId="24" borderId="0" xfId="0" applyNumberFormat="1" applyFont="1" applyFill="1" applyBorder="1" applyAlignment="1">
      <alignment horizontal="center" vertical="center" wrapText="1"/>
    </xf>
    <xf numFmtId="0" fontId="78" fillId="24" borderId="0" xfId="0" applyFont="1" applyFill="1" applyAlignment="1">
      <alignment vertical="center"/>
    </xf>
    <xf numFmtId="4" fontId="66" fillId="24" borderId="34" xfId="0" applyNumberFormat="1" applyFont="1" applyFill="1" applyBorder="1" applyAlignment="1">
      <alignment horizontal="center" vertical="center" wrapText="1"/>
    </xf>
    <xf numFmtId="0" fontId="67" fillId="24" borderId="34" xfId="0" applyFont="1" applyFill="1" applyBorder="1" applyAlignment="1">
      <alignment horizontal="center" vertical="center" wrapText="1"/>
    </xf>
    <xf numFmtId="0" fontId="67" fillId="24" borderId="10" xfId="0" applyFont="1" applyFill="1" applyBorder="1" applyAlignment="1">
      <alignment horizontal="center" vertical="center" wrapText="1"/>
    </xf>
    <xf numFmtId="4" fontId="66" fillId="24" borderId="10" xfId="0" applyNumberFormat="1" applyFont="1" applyFill="1" applyBorder="1" applyAlignment="1">
      <alignment horizontal="center" vertical="center" wrapText="1"/>
    </xf>
    <xf numFmtId="14" fontId="67" fillId="24" borderId="10" xfId="0" applyNumberFormat="1" applyFont="1" applyFill="1" applyBorder="1" applyAlignment="1">
      <alignment horizontal="center" vertical="center" wrapText="1"/>
    </xf>
    <xf numFmtId="0" fontId="67" fillId="24" borderId="14" xfId="0" applyFont="1" applyFill="1" applyBorder="1" applyAlignment="1">
      <alignment horizontal="center" vertical="center" wrapText="1"/>
    </xf>
    <xf numFmtId="0" fontId="67" fillId="24" borderId="14" xfId="0" applyFont="1" applyFill="1" applyBorder="1" applyAlignment="1">
      <alignment horizontal="center" vertical="center"/>
    </xf>
    <xf numFmtId="4" fontId="66" fillId="24" borderId="14" xfId="0" applyNumberFormat="1" applyFont="1" applyFill="1" applyBorder="1" applyAlignment="1">
      <alignment horizontal="center" vertical="center" wrapText="1"/>
    </xf>
    <xf numFmtId="2" fontId="67" fillId="24" borderId="14" xfId="0" applyNumberFormat="1" applyFont="1" applyFill="1" applyBorder="1" applyAlignment="1">
      <alignment horizontal="center" vertical="center" wrapText="1"/>
    </xf>
    <xf numFmtId="0" fontId="67" fillId="24" borderId="40" xfId="0" applyFont="1" applyFill="1" applyBorder="1" applyAlignment="1">
      <alignment horizontal="center" vertical="center"/>
    </xf>
    <xf numFmtId="2" fontId="67" fillId="24" borderId="10" xfId="0" applyNumberFormat="1" applyFont="1" applyFill="1" applyBorder="1" applyAlignment="1">
      <alignment horizontal="center" vertical="center" wrapText="1"/>
    </xf>
    <xf numFmtId="0" fontId="67" fillId="24" borderId="26" xfId="0" applyFont="1" applyFill="1" applyBorder="1" applyAlignment="1">
      <alignment horizontal="center" vertical="center"/>
    </xf>
    <xf numFmtId="14" fontId="67" fillId="24" borderId="14" xfId="0" applyNumberFormat="1" applyFont="1" applyFill="1" applyBorder="1" applyAlignment="1">
      <alignment horizontal="center" vertical="center" wrapText="1"/>
    </xf>
    <xf numFmtId="0" fontId="68" fillId="24" borderId="10" xfId="0" applyFont="1" applyFill="1" applyBorder="1" applyAlignment="1">
      <alignment horizontal="center" vertical="center" wrapText="1"/>
    </xf>
    <xf numFmtId="0" fontId="67" fillId="24" borderId="10" xfId="0" applyFont="1" applyFill="1" applyBorder="1" applyAlignment="1">
      <alignment horizontal="center" vertical="center"/>
    </xf>
    <xf numFmtId="14" fontId="67" fillId="24" borderId="10" xfId="0" applyNumberFormat="1" applyFont="1" applyFill="1" applyBorder="1" applyAlignment="1">
      <alignment horizontal="center" vertical="center"/>
    </xf>
    <xf numFmtId="0" fontId="67" fillId="24" borderId="26" xfId="0" applyFont="1" applyFill="1" applyBorder="1" applyAlignment="1">
      <alignment horizontal="center" vertical="center" wrapText="1"/>
    </xf>
    <xf numFmtId="0" fontId="50" fillId="24" borderId="11" xfId="0" applyFont="1" applyFill="1" applyBorder="1" applyAlignment="1">
      <alignment vertical="center"/>
    </xf>
    <xf numFmtId="0" fontId="50" fillId="24" borderId="12" xfId="0" applyFont="1" applyFill="1" applyBorder="1" applyAlignment="1">
      <alignment vertical="center"/>
    </xf>
    <xf numFmtId="0" fontId="50" fillId="24" borderId="13" xfId="0" applyFont="1" applyFill="1" applyBorder="1" applyAlignment="1">
      <alignment vertical="center"/>
    </xf>
    <xf numFmtId="0" fontId="50" fillId="24" borderId="21" xfId="0" applyFont="1" applyFill="1" applyBorder="1" applyAlignment="1">
      <alignment vertical="center"/>
    </xf>
    <xf numFmtId="0" fontId="51" fillId="24" borderId="11" xfId="0" applyFont="1" applyFill="1" applyBorder="1" applyAlignment="1">
      <alignment vertical="center"/>
    </xf>
    <xf numFmtId="0" fontId="51" fillId="24" borderId="13" xfId="0" applyFont="1" applyFill="1" applyBorder="1" applyAlignment="1">
      <alignment vertical="center"/>
    </xf>
    <xf numFmtId="0" fontId="76" fillId="24" borderId="14" xfId="0" applyFont="1" applyFill="1" applyBorder="1" applyAlignment="1">
      <alignment horizontal="center" vertical="center" wrapText="1"/>
    </xf>
    <xf numFmtId="0" fontId="76" fillId="24" borderId="40" xfId="0" applyFont="1" applyFill="1" applyBorder="1" applyAlignment="1">
      <alignment horizontal="center" vertical="center" wrapText="1"/>
    </xf>
    <xf numFmtId="14" fontId="76" fillId="24" borderId="10" xfId="0" applyNumberFormat="1" applyFont="1" applyFill="1" applyBorder="1" applyAlignment="1">
      <alignment horizontal="center" vertical="center" wrapText="1"/>
    </xf>
    <xf numFmtId="0" fontId="76" fillId="24" borderId="40" xfId="0" applyFont="1" applyFill="1" applyBorder="1" applyAlignment="1">
      <alignment horizontal="center" vertical="center"/>
    </xf>
    <xf numFmtId="0" fontId="76" fillId="24" borderId="10" xfId="0" applyFont="1" applyFill="1" applyBorder="1" applyAlignment="1">
      <alignment horizontal="center" vertical="center" wrapText="1"/>
    </xf>
    <xf numFmtId="0" fontId="76" fillId="24" borderId="10" xfId="0" applyFont="1" applyFill="1" applyBorder="1" applyAlignment="1">
      <alignment horizontal="center" vertical="center"/>
    </xf>
    <xf numFmtId="4" fontId="50" fillId="24" borderId="14" xfId="0" applyNumberFormat="1" applyFont="1" applyFill="1" applyBorder="1" applyAlignment="1">
      <alignment horizontal="center" vertical="center" wrapText="1"/>
    </xf>
    <xf numFmtId="0" fontId="51" fillId="24" borderId="49" xfId="0" applyFont="1" applyFill="1" applyBorder="1" applyAlignment="1">
      <alignment vertical="center" wrapText="1"/>
    </xf>
    <xf numFmtId="0" fontId="51" fillId="24" borderId="15" xfId="0" applyFont="1" applyFill="1" applyBorder="1" applyAlignment="1">
      <alignment horizontal="center" vertical="center" wrapText="1"/>
    </xf>
    <xf numFmtId="4" fontId="50" fillId="24" borderId="15" xfId="0" applyNumberFormat="1" applyFont="1" applyFill="1" applyBorder="1" applyAlignment="1">
      <alignment horizontal="center" vertical="center" wrapText="1"/>
    </xf>
    <xf numFmtId="0" fontId="51" fillId="24" borderId="50" xfId="0" applyFont="1" applyFill="1" applyBorder="1" applyAlignment="1">
      <alignment horizontal="center" vertical="center" wrapText="1"/>
    </xf>
    <xf numFmtId="0" fontId="51" fillId="24" borderId="15" xfId="0" applyFont="1" applyFill="1" applyBorder="1" applyAlignment="1">
      <alignment horizontal="center" vertical="center"/>
    </xf>
    <xf numFmtId="0" fontId="52" fillId="24" borderId="0" xfId="0" applyFont="1" applyFill="1" applyBorder="1" applyAlignment="1">
      <alignment horizontal="right" vertical="center"/>
    </xf>
    <xf numFmtId="0" fontId="61" fillId="24" borderId="51" xfId="0" applyFont="1" applyFill="1" applyBorder="1" applyAlignment="1">
      <alignment/>
    </xf>
    <xf numFmtId="0" fontId="60" fillId="24" borderId="46" xfId="0" applyFont="1" applyFill="1" applyBorder="1" applyAlignment="1">
      <alignment/>
    </xf>
    <xf numFmtId="0" fontId="60" fillId="24" borderId="52" xfId="0" applyFont="1" applyFill="1" applyBorder="1" applyAlignment="1">
      <alignment/>
    </xf>
    <xf numFmtId="0" fontId="60" fillId="24" borderId="12" xfId="0" applyFont="1" applyFill="1" applyBorder="1" applyAlignment="1">
      <alignment horizontal="center"/>
    </xf>
    <xf numFmtId="4" fontId="69" fillId="24" borderId="21" xfId="0" applyNumberFormat="1" applyFont="1" applyFill="1" applyBorder="1" applyAlignment="1">
      <alignment horizontal="right" vertical="center"/>
    </xf>
    <xf numFmtId="0" fontId="60" fillId="24" borderId="0" xfId="0" applyFont="1" applyFill="1" applyAlignment="1">
      <alignment/>
    </xf>
    <xf numFmtId="0" fontId="51" fillId="24" borderId="0" xfId="52" applyFont="1" applyFill="1" applyAlignment="1">
      <alignment horizontal="center"/>
      <protection/>
    </xf>
    <xf numFmtId="4" fontId="51" fillId="24" borderId="10" xfId="0" applyNumberFormat="1" applyFont="1" applyFill="1" applyBorder="1" applyAlignment="1">
      <alignment horizontal="right" vertical="center" wrapText="1"/>
    </xf>
    <xf numFmtId="0" fontId="58" fillId="24" borderId="0" xfId="0" applyFont="1" applyFill="1" applyAlignment="1">
      <alignment vertical="center"/>
    </xf>
    <xf numFmtId="0" fontId="50" fillId="24" borderId="0" xfId="0" applyFont="1" applyFill="1" applyAlignment="1">
      <alignment/>
    </xf>
    <xf numFmtId="0" fontId="52" fillId="24" borderId="0" xfId="0" applyFont="1" applyFill="1" applyAlignment="1">
      <alignment vertical="center"/>
    </xf>
    <xf numFmtId="0" fontId="50" fillId="24" borderId="0" xfId="0" applyFont="1" applyFill="1" applyAlignment="1">
      <alignment vertical="center"/>
    </xf>
    <xf numFmtId="9" fontId="51" fillId="24" borderId="0" xfId="0" applyNumberFormat="1" applyFont="1" applyFill="1" applyAlignment="1">
      <alignment/>
    </xf>
    <xf numFmtId="0" fontId="58" fillId="24" borderId="0" xfId="0" applyFont="1" applyFill="1" applyAlignment="1">
      <alignment/>
    </xf>
    <xf numFmtId="0" fontId="53" fillId="24" borderId="0" xfId="0" applyFont="1" applyFill="1" applyAlignment="1">
      <alignment/>
    </xf>
    <xf numFmtId="44" fontId="51" fillId="24" borderId="0" xfId="0" applyNumberFormat="1" applyFont="1" applyFill="1" applyAlignment="1">
      <alignment/>
    </xf>
    <xf numFmtId="0" fontId="51" fillId="24" borderId="0" xfId="0" applyNumberFormat="1" applyFont="1" applyFill="1" applyBorder="1" applyAlignment="1">
      <alignment horizontal="center" vertical="center" wrapText="1"/>
    </xf>
    <xf numFmtId="4" fontId="51" fillId="24" borderId="0" xfId="72" applyNumberFormat="1" applyFont="1" applyFill="1" applyBorder="1" applyAlignment="1" applyProtection="1">
      <alignment horizontal="right" vertical="center"/>
      <protection/>
    </xf>
    <xf numFmtId="0" fontId="50" fillId="24" borderId="51" xfId="0" applyFont="1" applyFill="1" applyBorder="1" applyAlignment="1">
      <alignment/>
    </xf>
    <xf numFmtId="0" fontId="51" fillId="24" borderId="46" xfId="0" applyFont="1" applyFill="1" applyBorder="1" applyAlignment="1">
      <alignment/>
    </xf>
    <xf numFmtId="0" fontId="51" fillId="24" borderId="52" xfId="0" applyFont="1" applyFill="1" applyBorder="1" applyAlignment="1">
      <alignment/>
    </xf>
    <xf numFmtId="0" fontId="51" fillId="24" borderId="12" xfId="0" applyFont="1" applyFill="1" applyBorder="1" applyAlignment="1">
      <alignment horizontal="center"/>
    </xf>
    <xf numFmtId="4" fontId="52" fillId="24" borderId="21" xfId="0" applyNumberFormat="1" applyFont="1" applyFill="1" applyBorder="1" applyAlignment="1">
      <alignment horizontal="right" vertical="center"/>
    </xf>
    <xf numFmtId="0" fontId="50" fillId="24" borderId="41" xfId="0" applyFont="1" applyFill="1" applyBorder="1" applyAlignment="1">
      <alignment horizontal="center" vertical="center" wrapText="1"/>
    </xf>
    <xf numFmtId="0" fontId="50" fillId="24" borderId="38" xfId="0" applyFont="1" applyFill="1" applyBorder="1" applyAlignment="1">
      <alignment horizontal="center" vertical="center" wrapText="1"/>
    </xf>
    <xf numFmtId="0" fontId="50" fillId="24" borderId="42" xfId="0" applyFont="1" applyFill="1" applyBorder="1" applyAlignment="1">
      <alignment horizontal="center" vertical="center" wrapText="1"/>
    </xf>
    <xf numFmtId="4" fontId="50" fillId="24" borderId="43" xfId="0" applyNumberFormat="1" applyFont="1" applyFill="1" applyBorder="1" applyAlignment="1">
      <alignment horizontal="right" vertical="center" wrapText="1"/>
    </xf>
    <xf numFmtId="4" fontId="51" fillId="24" borderId="34" xfId="0" applyNumberFormat="1" applyFont="1" applyFill="1" applyBorder="1" applyAlignment="1">
      <alignment horizontal="right" vertical="center" wrapText="1"/>
    </xf>
    <xf numFmtId="0" fontId="51" fillId="24" borderId="26" xfId="0" applyFont="1" applyFill="1" applyBorder="1" applyAlignment="1">
      <alignment horizontal="center"/>
    </xf>
    <xf numFmtId="4" fontId="51" fillId="24" borderId="10" xfId="0" applyNumberFormat="1" applyFont="1" applyFill="1" applyBorder="1" applyAlignment="1">
      <alignment wrapText="1"/>
    </xf>
    <xf numFmtId="4" fontId="50" fillId="24" borderId="10" xfId="0" applyNumberFormat="1" applyFont="1" applyFill="1" applyBorder="1" applyAlignment="1">
      <alignment horizontal="right" vertical="center" wrapText="1"/>
    </xf>
    <xf numFmtId="0" fontId="51" fillId="24" borderId="34" xfId="0" applyFont="1" applyFill="1" applyBorder="1" applyAlignment="1">
      <alignment horizontal="left" vertical="center" wrapText="1"/>
    </xf>
    <xf numFmtId="4" fontId="51" fillId="24" borderId="0" xfId="0" applyNumberFormat="1" applyFont="1" applyFill="1" applyAlignment="1">
      <alignment horizontal="right" vertical="center"/>
    </xf>
    <xf numFmtId="0" fontId="51" fillId="24" borderId="10" xfId="0" applyFont="1" applyFill="1" applyBorder="1" applyAlignment="1">
      <alignment vertical="top" wrapText="1"/>
    </xf>
    <xf numFmtId="4" fontId="50" fillId="24" borderId="10" xfId="0" applyNumberFormat="1" applyFont="1" applyFill="1" applyBorder="1" applyAlignment="1">
      <alignment horizontal="right" vertical="center"/>
    </xf>
    <xf numFmtId="0" fontId="50" fillId="24" borderId="0" xfId="0" applyFont="1" applyFill="1" applyBorder="1" applyAlignment="1">
      <alignment vertical="center" wrapText="1"/>
    </xf>
    <xf numFmtId="4" fontId="50" fillId="24" borderId="0" xfId="0" applyNumberFormat="1" applyFont="1" applyFill="1" applyBorder="1" applyAlignment="1">
      <alignment horizontal="right" vertical="center"/>
    </xf>
    <xf numFmtId="0" fontId="50" fillId="24" borderId="11" xfId="0" applyFont="1" applyFill="1" applyBorder="1" applyAlignment="1">
      <alignment/>
    </xf>
    <xf numFmtId="0" fontId="51" fillId="24" borderId="12" xfId="0" applyFont="1" applyFill="1" applyBorder="1" applyAlignment="1">
      <alignment/>
    </xf>
    <xf numFmtId="0" fontId="51" fillId="24" borderId="13" xfId="0" applyFont="1" applyFill="1" applyBorder="1" applyAlignment="1">
      <alignment/>
    </xf>
    <xf numFmtId="0" fontId="51" fillId="24" borderId="21" xfId="0" applyFont="1" applyFill="1" applyBorder="1" applyAlignment="1">
      <alignment horizontal="center"/>
    </xf>
    <xf numFmtId="4" fontId="52" fillId="24" borderId="0" xfId="0" applyNumberFormat="1" applyFont="1" applyFill="1" applyAlignment="1">
      <alignment horizontal="right" vertical="center"/>
    </xf>
    <xf numFmtId="4" fontId="50" fillId="24" borderId="43" xfId="0" applyNumberFormat="1" applyFont="1" applyFill="1" applyBorder="1" applyAlignment="1">
      <alignment horizontal="center" vertical="center" wrapText="1"/>
    </xf>
    <xf numFmtId="4" fontId="51" fillId="24" borderId="14" xfId="0" applyNumberFormat="1" applyFont="1" applyFill="1" applyBorder="1" applyAlignment="1">
      <alignment horizontal="right" vertical="center" wrapText="1"/>
    </xf>
    <xf numFmtId="0" fontId="51" fillId="24" borderId="34" xfId="0" applyFont="1" applyFill="1" applyBorder="1" applyAlignment="1">
      <alignment horizontal="center"/>
    </xf>
    <xf numFmtId="4" fontId="51" fillId="24" borderId="34" xfId="0" applyNumberFormat="1" applyFont="1" applyFill="1" applyBorder="1" applyAlignment="1">
      <alignment/>
    </xf>
    <xf numFmtId="0" fontId="51" fillId="24" borderId="14" xfId="0" applyFont="1" applyFill="1" applyBorder="1" applyAlignment="1">
      <alignment horizontal="center" wrapText="1"/>
    </xf>
    <xf numFmtId="0" fontId="51" fillId="24" borderId="10" xfId="0" applyFont="1" applyFill="1" applyBorder="1" applyAlignment="1">
      <alignment vertical="center"/>
    </xf>
    <xf numFmtId="4" fontId="51" fillId="24" borderId="10" xfId="0" applyNumberFormat="1" applyFont="1" applyFill="1" applyBorder="1" applyAlignment="1">
      <alignment horizontal="right" vertical="center"/>
    </xf>
    <xf numFmtId="0" fontId="50" fillId="24" borderId="10" xfId="0" applyFont="1" applyFill="1" applyBorder="1" applyAlignment="1">
      <alignment vertical="center"/>
    </xf>
    <xf numFmtId="0" fontId="50" fillId="24" borderId="53" xfId="52" applyFont="1" applyFill="1" applyBorder="1" applyAlignment="1">
      <alignment horizontal="center" vertical="center" wrapText="1"/>
      <protection/>
    </xf>
    <xf numFmtId="0" fontId="50" fillId="24" borderId="54" xfId="52" applyFont="1" applyFill="1" applyBorder="1" applyAlignment="1">
      <alignment horizontal="center" vertical="center" wrapText="1"/>
      <protection/>
    </xf>
    <xf numFmtId="0" fontId="50" fillId="24" borderId="55" xfId="52" applyFont="1" applyFill="1" applyBorder="1" applyAlignment="1">
      <alignment horizontal="center" vertical="center" wrapText="1"/>
      <protection/>
    </xf>
    <xf numFmtId="4" fontId="50" fillId="24" borderId="56" xfId="52" applyNumberFormat="1" applyFont="1" applyFill="1" applyBorder="1" applyAlignment="1">
      <alignment horizontal="right" vertical="center" wrapText="1"/>
      <protection/>
    </xf>
    <xf numFmtId="0" fontId="51" fillId="24" borderId="19" xfId="52" applyFont="1" applyFill="1" applyBorder="1" applyAlignment="1">
      <alignment horizontal="center" vertical="center" wrapText="1"/>
      <protection/>
    </xf>
    <xf numFmtId="0" fontId="51" fillId="24" borderId="10" xfId="52" applyFont="1" applyFill="1" applyBorder="1" applyAlignment="1">
      <alignment vertical="center" wrapText="1"/>
      <protection/>
    </xf>
    <xf numFmtId="0" fontId="51" fillId="24" borderId="10" xfId="52" applyFont="1" applyFill="1" applyBorder="1" applyAlignment="1">
      <alignment horizontal="center" vertical="center" wrapText="1"/>
      <protection/>
    </xf>
    <xf numFmtId="4" fontId="51" fillId="24" borderId="10" xfId="52" applyNumberFormat="1" applyFont="1" applyFill="1" applyBorder="1" applyAlignment="1">
      <alignment horizontal="right" vertical="center" wrapText="1"/>
      <protection/>
    </xf>
    <xf numFmtId="0" fontId="50" fillId="24" borderId="10" xfId="52" applyFont="1" applyFill="1" applyBorder="1" applyAlignment="1">
      <alignment vertical="center" wrapText="1"/>
      <protection/>
    </xf>
    <xf numFmtId="4" fontId="50" fillId="24" borderId="10" xfId="52" applyNumberFormat="1" applyFont="1" applyFill="1" applyBorder="1" applyAlignment="1">
      <alignment horizontal="right" vertical="center" wrapText="1"/>
      <protection/>
    </xf>
    <xf numFmtId="0" fontId="51" fillId="24" borderId="57" xfId="52" applyFont="1" applyFill="1" applyBorder="1" applyAlignment="1">
      <alignment horizontal="center" vertical="center" wrapText="1"/>
      <protection/>
    </xf>
    <xf numFmtId="0" fontId="50" fillId="24" borderId="58" xfId="52" applyFont="1" applyFill="1" applyBorder="1" applyAlignment="1">
      <alignment horizontal="center" vertical="center" wrapText="1"/>
      <protection/>
    </xf>
    <xf numFmtId="0" fontId="50" fillId="24" borderId="59" xfId="52" applyFont="1" applyFill="1" applyBorder="1" applyAlignment="1">
      <alignment horizontal="center" vertical="center" wrapText="1"/>
      <protection/>
    </xf>
    <xf numFmtId="4" fontId="50" fillId="24" borderId="60" xfId="52" applyNumberFormat="1" applyFont="1" applyFill="1" applyBorder="1" applyAlignment="1">
      <alignment horizontal="right" vertical="center" wrapText="1"/>
      <protection/>
    </xf>
    <xf numFmtId="0" fontId="51" fillId="24" borderId="61" xfId="52" applyFont="1" applyFill="1" applyBorder="1" applyAlignment="1">
      <alignment horizontal="center" vertical="center" wrapText="1"/>
      <protection/>
    </xf>
    <xf numFmtId="0" fontId="51" fillId="24" borderId="10" xfId="52" applyFont="1" applyFill="1" applyBorder="1">
      <alignment/>
      <protection/>
    </xf>
    <xf numFmtId="4" fontId="51" fillId="24" borderId="10" xfId="52" applyNumberFormat="1" applyFont="1" applyFill="1" applyBorder="1" applyAlignment="1">
      <alignment horizontal="right" vertical="center"/>
      <protection/>
    </xf>
    <xf numFmtId="0" fontId="51" fillId="24" borderId="0" xfId="52" applyFont="1" applyFill="1" applyBorder="1" applyAlignment="1">
      <alignment horizontal="center" vertical="center" wrapText="1"/>
      <protection/>
    </xf>
    <xf numFmtId="0" fontId="51" fillId="24" borderId="10" xfId="52" applyFont="1" applyFill="1" applyBorder="1" applyAlignment="1">
      <alignment horizontal="center"/>
      <protection/>
    </xf>
    <xf numFmtId="4" fontId="50" fillId="24" borderId="10" xfId="52" applyNumberFormat="1" applyFont="1" applyFill="1" applyBorder="1" applyAlignment="1">
      <alignment horizontal="right" vertical="center"/>
      <protection/>
    </xf>
    <xf numFmtId="0" fontId="51" fillId="24" borderId="0" xfId="0" applyFont="1" applyFill="1" applyBorder="1" applyAlignment="1">
      <alignment vertical="center" wrapText="1"/>
    </xf>
    <xf numFmtId="4" fontId="51" fillId="24" borderId="0" xfId="0" applyNumberFormat="1" applyFont="1" applyFill="1" applyBorder="1" applyAlignment="1">
      <alignment horizontal="right" vertical="center" wrapText="1"/>
    </xf>
    <xf numFmtId="0" fontId="51" fillId="24" borderId="0" xfId="52" applyFont="1" applyFill="1" applyBorder="1">
      <alignment/>
      <protection/>
    </xf>
    <xf numFmtId="0" fontId="51" fillId="24" borderId="0" xfId="52" applyFont="1" applyFill="1" applyBorder="1" applyAlignment="1">
      <alignment horizontal="center"/>
      <protection/>
    </xf>
    <xf numFmtId="4" fontId="50" fillId="24" borderId="0" xfId="52" applyNumberFormat="1" applyFont="1" applyFill="1" applyBorder="1" applyAlignment="1">
      <alignment horizontal="right" vertical="center"/>
      <protection/>
    </xf>
    <xf numFmtId="4" fontId="50" fillId="24" borderId="0" xfId="0" applyNumberFormat="1" applyFont="1" applyFill="1" applyBorder="1" applyAlignment="1">
      <alignment horizontal="right" vertical="center" wrapText="1"/>
    </xf>
    <xf numFmtId="0" fontId="52" fillId="24" borderId="0" xfId="0" applyFont="1" applyFill="1" applyAlignment="1">
      <alignment horizontal="center" vertical="center"/>
    </xf>
    <xf numFmtId="4" fontId="58" fillId="24" borderId="0" xfId="0" applyNumberFormat="1" applyFont="1" applyFill="1" applyAlignment="1">
      <alignment vertical="center"/>
    </xf>
    <xf numFmtId="0" fontId="50" fillId="24" borderId="62" xfId="0" applyFont="1" applyFill="1" applyBorder="1" applyAlignment="1">
      <alignment/>
    </xf>
    <xf numFmtId="0" fontId="50" fillId="24" borderId="63" xfId="0" applyFont="1" applyFill="1" applyBorder="1" applyAlignment="1">
      <alignment horizontal="center"/>
    </xf>
    <xf numFmtId="0" fontId="50" fillId="24" borderId="64" xfId="0" applyFont="1" applyFill="1" applyBorder="1" applyAlignment="1">
      <alignment/>
    </xf>
    <xf numFmtId="0" fontId="50" fillId="24" borderId="65" xfId="0" applyFont="1" applyFill="1" applyBorder="1" applyAlignment="1">
      <alignment/>
    </xf>
    <xf numFmtId="0" fontId="50" fillId="24" borderId="66" xfId="0" applyFont="1" applyFill="1" applyBorder="1" applyAlignment="1">
      <alignment horizontal="center" vertical="center" wrapText="1"/>
    </xf>
    <xf numFmtId="0" fontId="51" fillId="24" borderId="14" xfId="0" applyFont="1" applyFill="1" applyBorder="1" applyAlignment="1">
      <alignment horizontal="center"/>
    </xf>
    <xf numFmtId="0" fontId="51" fillId="24" borderId="28" xfId="0" applyFont="1" applyFill="1" applyBorder="1" applyAlignment="1">
      <alignment vertical="center" wrapText="1"/>
    </xf>
    <xf numFmtId="0" fontId="51" fillId="24" borderId="26" xfId="0" applyFont="1" applyFill="1" applyBorder="1" applyAlignment="1">
      <alignment horizontal="center" vertical="center" wrapText="1"/>
    </xf>
    <xf numFmtId="4" fontId="51" fillId="24" borderId="25" xfId="0" applyNumberFormat="1" applyFont="1" applyFill="1" applyBorder="1" applyAlignment="1">
      <alignment horizontal="right" vertical="center" wrapText="1"/>
    </xf>
    <xf numFmtId="0" fontId="51" fillId="24" borderId="67" xfId="0" applyFont="1" applyFill="1" applyBorder="1" applyAlignment="1">
      <alignment horizontal="left" vertical="center" wrapText="1"/>
    </xf>
    <xf numFmtId="0" fontId="51" fillId="24" borderId="55" xfId="0" applyFont="1" applyFill="1" applyBorder="1" applyAlignment="1">
      <alignment horizontal="right" vertical="center" wrapText="1"/>
    </xf>
    <xf numFmtId="4" fontId="51" fillId="24" borderId="68" xfId="0" applyNumberFormat="1" applyFont="1" applyFill="1" applyBorder="1" applyAlignment="1">
      <alignment horizontal="right" vertical="center" wrapText="1"/>
    </xf>
    <xf numFmtId="0" fontId="51" fillId="24" borderId="10" xfId="0" applyFont="1" applyFill="1" applyBorder="1" applyAlignment="1">
      <alignment horizontal="left" vertical="center" wrapText="1"/>
    </xf>
    <xf numFmtId="0" fontId="51" fillId="24" borderId="10" xfId="0" applyFont="1" applyFill="1" applyBorder="1" applyAlignment="1">
      <alignment horizontal="right" vertical="center" wrapText="1"/>
    </xf>
    <xf numFmtId="0" fontId="50" fillId="24" borderId="41" xfId="0" applyFont="1" applyFill="1" applyBorder="1" applyAlignment="1">
      <alignment vertical="center" wrapText="1"/>
    </xf>
    <xf numFmtId="0" fontId="51" fillId="24" borderId="38" xfId="0" applyFont="1" applyFill="1" applyBorder="1" applyAlignment="1">
      <alignment vertical="center" wrapText="1"/>
    </xf>
    <xf numFmtId="0" fontId="51" fillId="24" borderId="42" xfId="0" applyFont="1" applyFill="1" applyBorder="1" applyAlignment="1">
      <alignment horizontal="center" vertical="center" wrapText="1"/>
    </xf>
    <xf numFmtId="0" fontId="50" fillId="24" borderId="69" xfId="0" applyFont="1" applyFill="1" applyBorder="1" applyAlignment="1">
      <alignment horizontal="center" vertical="center" wrapText="1"/>
    </xf>
    <xf numFmtId="0" fontId="50" fillId="24" borderId="70" xfId="0" applyFont="1" applyFill="1" applyBorder="1" applyAlignment="1">
      <alignment horizontal="center" vertical="center" wrapText="1"/>
    </xf>
    <xf numFmtId="0" fontId="50" fillId="24" borderId="55" xfId="0" applyFont="1" applyFill="1" applyBorder="1" applyAlignment="1">
      <alignment horizontal="center" vertical="center" wrapText="1"/>
    </xf>
    <xf numFmtId="4" fontId="50" fillId="24" borderId="71" xfId="0" applyNumberFormat="1" applyFont="1" applyFill="1" applyBorder="1" applyAlignment="1">
      <alignment horizontal="right" vertical="center" wrapText="1"/>
    </xf>
    <xf numFmtId="0" fontId="51" fillId="24" borderId="18" xfId="0" applyFont="1" applyFill="1" applyBorder="1" applyAlignment="1">
      <alignment horizontal="left" vertical="center" wrapText="1"/>
    </xf>
    <xf numFmtId="0" fontId="51" fillId="24" borderId="19" xfId="0" applyFont="1" applyFill="1" applyBorder="1" applyAlignment="1">
      <alignment horizontal="right" vertical="center" wrapText="1"/>
    </xf>
    <xf numFmtId="4" fontId="51" fillId="24" borderId="72" xfId="0" applyNumberFormat="1" applyFont="1" applyFill="1" applyBorder="1" applyAlignment="1">
      <alignment horizontal="right" vertical="center" wrapText="1"/>
    </xf>
    <xf numFmtId="0" fontId="51" fillId="24" borderId="67" xfId="0" applyFont="1" applyFill="1" applyBorder="1" applyAlignment="1">
      <alignment vertical="center" wrapText="1"/>
    </xf>
    <xf numFmtId="0" fontId="51" fillId="24" borderId="55" xfId="0" applyFont="1" applyFill="1" applyBorder="1" applyAlignment="1">
      <alignment vertical="center" wrapText="1"/>
    </xf>
    <xf numFmtId="0" fontId="50" fillId="24" borderId="38" xfId="0" applyFont="1" applyFill="1" applyBorder="1" applyAlignment="1">
      <alignment vertical="center" wrapText="1"/>
    </xf>
    <xf numFmtId="4" fontId="50" fillId="24" borderId="38" xfId="0" applyNumberFormat="1" applyFont="1" applyFill="1" applyBorder="1" applyAlignment="1">
      <alignment horizontal="right" vertical="center" wrapText="1"/>
    </xf>
    <xf numFmtId="0" fontId="50" fillId="24" borderId="54" xfId="0" applyFont="1" applyFill="1" applyBorder="1" applyAlignment="1">
      <alignment horizontal="center" vertical="center" wrapText="1"/>
    </xf>
    <xf numFmtId="4" fontId="50" fillId="24" borderId="56" xfId="0" applyNumberFormat="1" applyFont="1" applyFill="1" applyBorder="1" applyAlignment="1">
      <alignment horizontal="right" vertical="center" wrapText="1"/>
    </xf>
    <xf numFmtId="0" fontId="51" fillId="24" borderId="16" xfId="0" applyFont="1" applyFill="1" applyBorder="1" applyAlignment="1">
      <alignment vertical="center" wrapText="1"/>
    </xf>
    <xf numFmtId="0" fontId="51" fillId="24" borderId="54" xfId="0" applyFont="1" applyFill="1" applyBorder="1" applyAlignment="1">
      <alignment vertical="center" wrapText="1"/>
    </xf>
    <xf numFmtId="0" fontId="51" fillId="24" borderId="14" xfId="0" applyFont="1" applyFill="1" applyBorder="1" applyAlignment="1">
      <alignment horizontal="left" vertical="center" wrapText="1"/>
    </xf>
    <xf numFmtId="4" fontId="50" fillId="24" borderId="73" xfId="0" applyNumberFormat="1" applyFont="1" applyFill="1" applyBorder="1" applyAlignment="1">
      <alignment horizontal="right" vertical="center" wrapText="1"/>
    </xf>
    <xf numFmtId="0" fontId="50" fillId="24" borderId="34" xfId="0" applyFont="1" applyFill="1" applyBorder="1" applyAlignment="1">
      <alignment horizontal="center" vertical="center" wrapText="1"/>
    </xf>
    <xf numFmtId="0" fontId="50" fillId="24" borderId="74" xfId="0" applyFont="1" applyFill="1" applyBorder="1" applyAlignment="1">
      <alignment horizontal="center" vertical="center" wrapText="1"/>
    </xf>
    <xf numFmtId="0" fontId="51" fillId="24" borderId="75" xfId="0" applyFont="1" applyFill="1" applyBorder="1" applyAlignment="1">
      <alignment vertical="center" wrapText="1"/>
    </xf>
    <xf numFmtId="4" fontId="50" fillId="24" borderId="34" xfId="0" applyNumberFormat="1" applyFont="1" applyFill="1" applyBorder="1" applyAlignment="1">
      <alignment horizontal="right" vertical="center" wrapText="1"/>
    </xf>
    <xf numFmtId="0" fontId="51" fillId="24" borderId="41" xfId="0" applyFont="1" applyFill="1" applyBorder="1" applyAlignment="1">
      <alignment horizontal="center" vertical="center" wrapText="1"/>
    </xf>
    <xf numFmtId="4" fontId="51" fillId="24" borderId="43" xfId="0" applyNumberFormat="1" applyFont="1" applyFill="1" applyBorder="1" applyAlignment="1">
      <alignment horizontal="right" vertical="center" wrapText="1"/>
    </xf>
    <xf numFmtId="0" fontId="51" fillId="24" borderId="40" xfId="0" applyFont="1" applyFill="1" applyBorder="1" applyAlignment="1">
      <alignment horizontal="center" vertical="center" wrapText="1"/>
    </xf>
    <xf numFmtId="4" fontId="51" fillId="24" borderId="10" xfId="0" applyNumberFormat="1" applyFont="1" applyFill="1" applyBorder="1" applyAlignment="1">
      <alignment horizontal="right" vertical="top" wrapText="1"/>
    </xf>
    <xf numFmtId="0" fontId="51" fillId="24" borderId="14" xfId="0" applyFont="1" applyFill="1" applyBorder="1" applyAlignment="1">
      <alignment vertical="top" wrapText="1"/>
    </xf>
    <xf numFmtId="4" fontId="51" fillId="24" borderId="14" xfId="0" applyNumberFormat="1" applyFont="1" applyFill="1" applyBorder="1" applyAlignment="1">
      <alignment horizontal="right" vertical="center"/>
    </xf>
    <xf numFmtId="0" fontId="50" fillId="24" borderId="14" xfId="0" applyFont="1" applyFill="1" applyBorder="1" applyAlignment="1">
      <alignment vertical="center" wrapText="1"/>
    </xf>
    <xf numFmtId="4" fontId="50" fillId="24" borderId="14" xfId="0" applyNumberFormat="1" applyFont="1" applyFill="1" applyBorder="1" applyAlignment="1">
      <alignment horizontal="right" vertical="center" wrapText="1"/>
    </xf>
    <xf numFmtId="0" fontId="51" fillId="24" borderId="10" xfId="0" applyFont="1" applyFill="1" applyBorder="1" applyAlignment="1">
      <alignment horizontal="center" vertical="center" wrapText="1"/>
    </xf>
    <xf numFmtId="0" fontId="67" fillId="24" borderId="10" xfId="0" applyFont="1" applyFill="1" applyBorder="1" applyAlignment="1">
      <alignment horizontal="center" vertical="center" wrapText="1"/>
    </xf>
    <xf numFmtId="4" fontId="66" fillId="24" borderId="10" xfId="0" applyNumberFormat="1"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1" fillId="24" borderId="34" xfId="0" applyFont="1" applyFill="1" applyBorder="1" applyAlignment="1">
      <alignment horizontal="center" vertical="center" wrapText="1"/>
    </xf>
    <xf numFmtId="0" fontId="31" fillId="24" borderId="14" xfId="0" applyFont="1" applyFill="1" applyBorder="1" applyAlignment="1">
      <alignment horizontal="center" vertical="center" wrapText="1"/>
    </xf>
    <xf numFmtId="4" fontId="50" fillId="24" borderId="10" xfId="0" applyNumberFormat="1" applyFont="1" applyFill="1" applyBorder="1" applyAlignment="1">
      <alignment horizontal="center" vertical="center" wrapText="1"/>
    </xf>
    <xf numFmtId="0" fontId="47" fillId="25" borderId="74" xfId="0" applyFont="1" applyFill="1" applyBorder="1" applyAlignment="1">
      <alignment horizontal="center" vertical="center"/>
    </xf>
    <xf numFmtId="0" fontId="47" fillId="25" borderId="76" xfId="0" applyFont="1" applyFill="1" applyBorder="1" applyAlignment="1">
      <alignment horizontal="center" vertical="center"/>
    </xf>
    <xf numFmtId="0" fontId="47" fillId="25" borderId="40" xfId="0" applyFont="1" applyFill="1" applyBorder="1" applyAlignment="1">
      <alignment horizontal="center" vertical="center"/>
    </xf>
    <xf numFmtId="0" fontId="31" fillId="24" borderId="10" xfId="0" applyFont="1" applyFill="1" applyBorder="1" applyAlignment="1">
      <alignment horizontal="center" vertical="center" wrapText="1"/>
    </xf>
    <xf numFmtId="4" fontId="31" fillId="24" borderId="10" xfId="0" applyNumberFormat="1" applyFont="1" applyFill="1" applyBorder="1" applyAlignment="1">
      <alignment horizontal="center" vertical="center" wrapText="1"/>
    </xf>
    <xf numFmtId="0" fontId="39" fillId="24" borderId="26" xfId="0" applyFont="1" applyFill="1" applyBorder="1" applyAlignment="1">
      <alignment horizontal="center" vertical="center" wrapText="1"/>
    </xf>
    <xf numFmtId="0" fontId="39" fillId="24" borderId="27" xfId="0" applyFont="1" applyFill="1" applyBorder="1" applyAlignment="1">
      <alignment horizontal="center" vertical="center" wrapText="1"/>
    </xf>
    <xf numFmtId="0" fontId="39" fillId="24" borderId="28" xfId="0"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31" fillId="24" borderId="36" xfId="0" applyFont="1" applyFill="1" applyBorder="1" applyAlignment="1">
      <alignment horizontal="center" vertical="center" wrapText="1"/>
    </xf>
    <xf numFmtId="0" fontId="31" fillId="24" borderId="34" xfId="0" applyFont="1" applyFill="1" applyBorder="1" applyAlignment="1">
      <alignment horizontal="center" vertical="center" wrapText="1"/>
    </xf>
    <xf numFmtId="0" fontId="40" fillId="24" borderId="35" xfId="0" applyFont="1" applyFill="1" applyBorder="1" applyAlignment="1">
      <alignment vertical="center" wrapText="1"/>
    </xf>
    <xf numFmtId="0" fontId="40" fillId="24" borderId="36" xfId="0" applyFont="1" applyFill="1" applyBorder="1" applyAlignment="1">
      <alignment vertical="center" wrapText="1"/>
    </xf>
    <xf numFmtId="0" fontId="40" fillId="24" borderId="37" xfId="0" applyFont="1" applyFill="1" applyBorder="1" applyAlignment="1">
      <alignment vertical="center" wrapText="1"/>
    </xf>
    <xf numFmtId="0" fontId="31" fillId="24" borderId="26" xfId="0" applyFont="1" applyFill="1" applyBorder="1" applyAlignment="1">
      <alignment horizontal="center" vertical="center" wrapText="1"/>
    </xf>
    <xf numFmtId="0" fontId="31" fillId="24" borderId="27" xfId="0" applyFont="1" applyFill="1" applyBorder="1" applyAlignment="1">
      <alignment horizontal="center" vertical="center" wrapText="1"/>
    </xf>
    <xf numFmtId="0" fontId="31" fillId="24" borderId="28" xfId="0" applyFont="1" applyFill="1" applyBorder="1" applyAlignment="1">
      <alignment horizontal="center" vertical="center" wrapText="1"/>
    </xf>
    <xf numFmtId="4" fontId="31" fillId="24" borderId="34" xfId="0" applyNumberFormat="1" applyFont="1" applyFill="1" applyBorder="1" applyAlignment="1">
      <alignment horizontal="center" vertical="center" wrapText="1"/>
    </xf>
    <xf numFmtId="4" fontId="31" fillId="24" borderId="14" xfId="0" applyNumberFormat="1" applyFont="1" applyFill="1" applyBorder="1" applyAlignment="1">
      <alignment horizontal="center" vertical="center" wrapText="1"/>
    </xf>
    <xf numFmtId="0" fontId="41" fillId="24" borderId="34" xfId="0" applyFont="1" applyFill="1" applyBorder="1" applyAlignment="1">
      <alignment vertical="center" wrapText="1"/>
    </xf>
    <xf numFmtId="0" fontId="37" fillId="24" borderId="34" xfId="0" applyFont="1" applyFill="1" applyBorder="1" applyAlignment="1">
      <alignment vertical="center" wrapText="1"/>
    </xf>
    <xf numFmtId="0" fontId="34" fillId="24" borderId="36" xfId="0" applyFont="1" applyFill="1" applyBorder="1" applyAlignment="1">
      <alignment vertical="center" wrapText="1"/>
    </xf>
    <xf numFmtId="0" fontId="31" fillId="24" borderId="32" xfId="0" applyFont="1" applyFill="1" applyBorder="1" applyAlignment="1">
      <alignment horizontal="center" vertical="center" wrapText="1"/>
    </xf>
    <xf numFmtId="0" fontId="31" fillId="24" borderId="33" xfId="0" applyFont="1" applyFill="1" applyBorder="1" applyAlignment="1">
      <alignment horizontal="center" vertical="center" wrapText="1"/>
    </xf>
    <xf numFmtId="0" fontId="34" fillId="24" borderId="35" xfId="0" applyFont="1" applyFill="1" applyBorder="1" applyAlignment="1">
      <alignment vertical="center" wrapText="1"/>
    </xf>
    <xf numFmtId="0" fontId="40" fillId="24" borderId="77" xfId="0" applyFont="1" applyFill="1" applyBorder="1" applyAlignment="1">
      <alignment vertical="center" wrapText="1"/>
    </xf>
    <xf numFmtId="0" fontId="40" fillId="24" borderId="78" xfId="0" applyFont="1" applyFill="1" applyBorder="1" applyAlignment="1">
      <alignment vertical="center" wrapText="1"/>
    </xf>
    <xf numFmtId="0" fontId="40" fillId="24" borderId="79" xfId="0" applyFont="1" applyFill="1" applyBorder="1" applyAlignment="1">
      <alignment vertical="center" wrapText="1"/>
    </xf>
    <xf numFmtId="0" fontId="31" fillId="24" borderId="37" xfId="0" applyFont="1" applyFill="1" applyBorder="1" applyAlignment="1">
      <alignment horizontal="center" vertical="center" wrapText="1"/>
    </xf>
    <xf numFmtId="0" fontId="31" fillId="24" borderId="35" xfId="0" applyFont="1" applyFill="1" applyBorder="1" applyAlignment="1">
      <alignment horizontal="center" vertical="center" wrapText="1"/>
    </xf>
    <xf numFmtId="0" fontId="31" fillId="24" borderId="49" xfId="0" applyFont="1" applyFill="1" applyBorder="1" applyAlignment="1">
      <alignment horizontal="center" vertical="center" wrapText="1"/>
    </xf>
    <xf numFmtId="0" fontId="31" fillId="24" borderId="38" xfId="0" applyFont="1" applyFill="1" applyBorder="1" applyAlignment="1">
      <alignment horizontal="center" vertical="center" wrapText="1"/>
    </xf>
    <xf numFmtId="0" fontId="31" fillId="24" borderId="63" xfId="0" applyFont="1" applyFill="1" applyBorder="1" applyAlignment="1">
      <alignment horizontal="center" vertical="center" wrapText="1"/>
    </xf>
    <xf numFmtId="0" fontId="31" fillId="24" borderId="65" xfId="0" applyFont="1" applyFill="1" applyBorder="1" applyAlignment="1">
      <alignment horizontal="center" vertical="center" wrapText="1"/>
    </xf>
    <xf numFmtId="0" fontId="44" fillId="24" borderId="80" xfId="0" applyFont="1" applyFill="1" applyBorder="1" applyAlignment="1">
      <alignment horizontal="left"/>
    </xf>
    <xf numFmtId="0" fontId="31" fillId="24" borderId="81" xfId="0" applyFont="1" applyFill="1" applyBorder="1" applyAlignment="1">
      <alignment horizontal="center" vertical="center" wrapText="1"/>
    </xf>
    <xf numFmtId="0" fontId="31" fillId="24" borderId="41" xfId="0" applyFont="1" applyFill="1" applyBorder="1" applyAlignment="1">
      <alignment horizontal="center" vertical="center" wrapText="1"/>
    </xf>
    <xf numFmtId="4" fontId="31" fillId="24" borderId="82" xfId="0" applyNumberFormat="1" applyFont="1" applyFill="1" applyBorder="1" applyAlignment="1">
      <alignment horizontal="center" vertical="center" wrapText="1"/>
    </xf>
    <xf numFmtId="4" fontId="31" fillId="24" borderId="43" xfId="0" applyNumberFormat="1" applyFont="1" applyFill="1" applyBorder="1" applyAlignment="1">
      <alignment horizontal="center" vertical="center" wrapText="1"/>
    </xf>
    <xf numFmtId="0" fontId="34" fillId="24" borderId="35" xfId="0" applyFont="1" applyFill="1" applyBorder="1" applyAlignment="1">
      <alignment vertical="center"/>
    </xf>
    <xf numFmtId="0" fontId="34" fillId="24" borderId="36" xfId="0" applyFont="1" applyFill="1" applyBorder="1" applyAlignment="1">
      <alignment vertical="center"/>
    </xf>
    <xf numFmtId="0" fontId="40" fillId="24" borderId="34" xfId="0" applyFont="1" applyFill="1" applyBorder="1" applyAlignment="1">
      <alignment vertical="center"/>
    </xf>
    <xf numFmtId="0" fontId="40" fillId="24" borderId="36" xfId="0" applyFont="1" applyFill="1" applyBorder="1" applyAlignment="1">
      <alignment vertical="center"/>
    </xf>
    <xf numFmtId="0" fontId="40" fillId="24" borderId="37" xfId="0" applyFont="1" applyFill="1" applyBorder="1" applyAlignment="1">
      <alignment vertical="center"/>
    </xf>
    <xf numFmtId="0" fontId="40" fillId="24" borderId="35" xfId="0" applyFont="1" applyFill="1" applyBorder="1" applyAlignment="1">
      <alignment vertical="center"/>
    </xf>
    <xf numFmtId="0" fontId="38" fillId="24" borderId="26" xfId="0" applyFont="1" applyFill="1" applyBorder="1" applyAlignment="1">
      <alignment horizontal="center" vertical="center" wrapText="1"/>
    </xf>
    <xf numFmtId="0" fontId="38" fillId="24" borderId="27" xfId="0" applyFont="1" applyFill="1" applyBorder="1" applyAlignment="1">
      <alignment horizontal="center" vertical="center" wrapText="1"/>
    </xf>
    <xf numFmtId="0" fontId="38" fillId="24" borderId="28" xfId="0" applyFont="1" applyFill="1" applyBorder="1" applyAlignment="1">
      <alignment horizontal="center" vertical="center" wrapText="1"/>
    </xf>
    <xf numFmtId="0" fontId="31" fillId="24" borderId="83" xfId="0" applyFont="1" applyFill="1" applyBorder="1" applyAlignment="1">
      <alignment horizontal="center" vertical="center" wrapText="1"/>
    </xf>
    <xf numFmtId="0" fontId="31" fillId="24" borderId="84" xfId="0" applyFont="1" applyFill="1" applyBorder="1" applyAlignment="1">
      <alignment horizontal="center" vertical="center" wrapText="1"/>
    </xf>
    <xf numFmtId="4" fontId="39" fillId="24" borderId="85" xfId="0" applyNumberFormat="1" applyFont="1" applyFill="1" applyBorder="1" applyAlignment="1">
      <alignment horizontal="center" vertical="center"/>
    </xf>
    <xf numFmtId="4" fontId="39" fillId="24" borderId="86" xfId="0" applyNumberFormat="1" applyFont="1" applyFill="1" applyBorder="1" applyAlignment="1">
      <alignment horizontal="center" vertical="center"/>
    </xf>
    <xf numFmtId="4" fontId="39" fillId="24" borderId="87" xfId="0" applyNumberFormat="1" applyFont="1" applyFill="1" applyBorder="1" applyAlignment="1">
      <alignment horizontal="center" vertical="center"/>
    </xf>
    <xf numFmtId="0" fontId="34" fillId="24" borderId="77" xfId="0" applyFont="1" applyFill="1" applyBorder="1" applyAlignment="1">
      <alignment vertical="center" wrapText="1"/>
    </xf>
    <xf numFmtId="0" fontId="34" fillId="24" borderId="78" xfId="0" applyFont="1" applyFill="1" applyBorder="1" applyAlignment="1">
      <alignment vertical="center" wrapText="1"/>
    </xf>
    <xf numFmtId="0" fontId="34" fillId="24" borderId="36" xfId="0" applyFont="1" applyFill="1" applyBorder="1" applyAlignment="1">
      <alignment/>
    </xf>
    <xf numFmtId="0" fontId="31" fillId="24" borderId="16" xfId="0" applyFont="1" applyFill="1" applyBorder="1" applyAlignment="1">
      <alignment horizontal="center" vertical="center" wrapText="1"/>
    </xf>
    <xf numFmtId="4" fontId="31" fillId="24" borderId="88" xfId="0" applyNumberFormat="1" applyFont="1" applyFill="1" applyBorder="1" applyAlignment="1">
      <alignment horizontal="center" vertical="center" wrapText="1"/>
    </xf>
    <xf numFmtId="4" fontId="31" fillId="24" borderId="89" xfId="0" applyNumberFormat="1" applyFont="1" applyFill="1" applyBorder="1" applyAlignment="1">
      <alignment horizontal="center" vertical="center" wrapText="1"/>
    </xf>
    <xf numFmtId="4" fontId="38" fillId="24" borderId="85" xfId="0" applyNumberFormat="1" applyFont="1" applyFill="1" applyBorder="1" applyAlignment="1">
      <alignment horizontal="center"/>
    </xf>
    <xf numFmtId="4" fontId="38" fillId="24" borderId="86" xfId="0" applyNumberFormat="1" applyFont="1" applyFill="1" applyBorder="1" applyAlignment="1">
      <alignment horizontal="center"/>
    </xf>
    <xf numFmtId="0" fontId="34" fillId="24" borderId="34" xfId="0" applyFont="1" applyFill="1" applyBorder="1" applyAlignment="1">
      <alignment vertical="center"/>
    </xf>
    <xf numFmtId="0" fontId="61" fillId="24" borderId="11" xfId="0" applyFont="1" applyFill="1" applyBorder="1" applyAlignment="1">
      <alignment horizontal="center"/>
    </xf>
    <xf numFmtId="0" fontId="61" fillId="24" borderId="12" xfId="0" applyFont="1" applyFill="1" applyBorder="1" applyAlignment="1">
      <alignment horizontal="center"/>
    </xf>
    <xf numFmtId="0" fontId="61" fillId="24" borderId="13" xfId="0" applyFont="1" applyFill="1" applyBorder="1" applyAlignment="1">
      <alignment horizontal="center"/>
    </xf>
    <xf numFmtId="0" fontId="52" fillId="24" borderId="90" xfId="0" applyFont="1" applyFill="1" applyBorder="1" applyAlignment="1">
      <alignment horizontal="center" vertical="center" wrapText="1"/>
    </xf>
    <xf numFmtId="0" fontId="52" fillId="24" borderId="91" xfId="0" applyFont="1" applyFill="1" applyBorder="1" applyAlignment="1">
      <alignment horizontal="center" vertical="center" wrapText="1"/>
    </xf>
    <xf numFmtId="0" fontId="52" fillId="24" borderId="92" xfId="0" applyFont="1" applyFill="1" applyBorder="1" applyAlignment="1">
      <alignment horizontal="center" vertical="center" wrapText="1"/>
    </xf>
    <xf numFmtId="0" fontId="61" fillId="24" borderId="11" xfId="0" applyFont="1" applyFill="1" applyBorder="1" applyAlignment="1">
      <alignment horizontal="center" vertical="center"/>
    </xf>
    <xf numFmtId="0" fontId="61" fillId="24" borderId="12" xfId="0" applyFont="1" applyFill="1" applyBorder="1" applyAlignment="1">
      <alignment horizontal="center" vertical="center"/>
    </xf>
    <xf numFmtId="0" fontId="61" fillId="24" borderId="13" xfId="0" applyFont="1" applyFill="1" applyBorder="1" applyAlignment="1">
      <alignment horizontal="center" vertical="center"/>
    </xf>
    <xf numFmtId="0" fontId="52" fillId="24" borderId="93" xfId="0" applyFont="1" applyFill="1" applyBorder="1" applyAlignment="1">
      <alignment horizontal="center" vertical="center" wrapText="1"/>
    </xf>
    <xf numFmtId="0" fontId="52" fillId="24" borderId="94" xfId="0" applyFont="1" applyFill="1" applyBorder="1" applyAlignment="1">
      <alignment horizontal="center" vertical="center" wrapText="1"/>
    </xf>
    <xf numFmtId="0" fontId="52" fillId="24" borderId="95" xfId="0" applyFont="1" applyFill="1" applyBorder="1" applyAlignment="1">
      <alignment horizontal="center" vertical="center" wrapText="1"/>
    </xf>
    <xf numFmtId="0" fontId="61" fillId="24" borderId="96" xfId="0" applyFont="1" applyFill="1" applyBorder="1" applyAlignment="1">
      <alignment horizontal="center"/>
    </xf>
    <xf numFmtId="0" fontId="61" fillId="24" borderId="97" xfId="0" applyFont="1" applyFill="1" applyBorder="1" applyAlignment="1">
      <alignment horizontal="center"/>
    </xf>
    <xf numFmtId="0" fontId="61" fillId="24" borderId="98" xfId="0" applyFont="1" applyFill="1" applyBorder="1" applyAlignment="1">
      <alignment horizontal="center"/>
    </xf>
    <xf numFmtId="0" fontId="52" fillId="24" borderId="99" xfId="52" applyFont="1" applyFill="1" applyBorder="1" applyAlignment="1">
      <alignment horizontal="center" vertical="center" wrapText="1"/>
      <protection/>
    </xf>
    <xf numFmtId="0" fontId="52" fillId="24" borderId="100" xfId="52" applyFont="1" applyFill="1" applyBorder="1" applyAlignment="1">
      <alignment horizontal="center" vertical="center" wrapText="1"/>
      <protection/>
    </xf>
    <xf numFmtId="0" fontId="52" fillId="24" borderId="80" xfId="52" applyFont="1" applyFill="1" applyBorder="1" applyAlignment="1">
      <alignment horizontal="center" vertical="center" wrapText="1"/>
      <protection/>
    </xf>
    <xf numFmtId="0" fontId="52" fillId="24" borderId="101" xfId="52" applyFont="1" applyFill="1" applyBorder="1" applyAlignment="1">
      <alignment horizontal="center" vertical="center" wrapText="1"/>
      <protection/>
    </xf>
    <xf numFmtId="0" fontId="51" fillId="24" borderId="102" xfId="0" applyFont="1" applyFill="1" applyBorder="1" applyAlignment="1">
      <alignment horizontal="center" vertical="center" wrapText="1"/>
    </xf>
    <xf numFmtId="0" fontId="51" fillId="24" borderId="103" xfId="0" applyFont="1" applyFill="1" applyBorder="1" applyAlignment="1">
      <alignment horizontal="center" vertical="center" wrapText="1"/>
    </xf>
    <xf numFmtId="0" fontId="51" fillId="24" borderId="91" xfId="0" applyFont="1" applyFill="1" applyBorder="1" applyAlignment="1">
      <alignment horizontal="center" vertical="center" wrapText="1"/>
    </xf>
    <xf numFmtId="0" fontId="51" fillId="24" borderId="92" xfId="0" applyFont="1" applyFill="1" applyBorder="1" applyAlignment="1">
      <alignment horizontal="center" vertical="center" wrapText="1"/>
    </xf>
    <xf numFmtId="4" fontId="50" fillId="24" borderId="104" xfId="0" applyNumberFormat="1" applyFont="1" applyFill="1" applyBorder="1" applyAlignment="1">
      <alignment horizontal="center" vertical="center"/>
    </xf>
    <xf numFmtId="4" fontId="50" fillId="24" borderId="105" xfId="0" applyNumberFormat="1" applyFont="1" applyFill="1" applyBorder="1" applyAlignment="1">
      <alignment horizontal="center" vertical="center"/>
    </xf>
    <xf numFmtId="0" fontId="50" fillId="24" borderId="0" xfId="0" applyFont="1" applyFill="1" applyAlignment="1">
      <alignment horizontal="center" vertical="center" wrapText="1"/>
    </xf>
    <xf numFmtId="0" fontId="52" fillId="24" borderId="81" xfId="0" applyFont="1" applyFill="1" applyBorder="1" applyAlignment="1">
      <alignment horizontal="center" vertical="center" wrapText="1"/>
    </xf>
    <xf numFmtId="0" fontId="52" fillId="24" borderId="49" xfId="0" applyFont="1" applyFill="1" applyBorder="1" applyAlignment="1">
      <alignment horizontal="center" vertical="center" wrapText="1"/>
    </xf>
    <xf numFmtId="0" fontId="52" fillId="24" borderId="106" xfId="0" applyFont="1" applyFill="1" applyBorder="1" applyAlignment="1">
      <alignment horizontal="center" vertical="center" wrapText="1"/>
    </xf>
    <xf numFmtId="0" fontId="52" fillId="24" borderId="82" xfId="0" applyFont="1" applyFill="1" applyBorder="1" applyAlignment="1">
      <alignment horizontal="center" vertical="center" wrapText="1"/>
    </xf>
    <xf numFmtId="0" fontId="61" fillId="24" borderId="11" xfId="52" applyFont="1" applyFill="1" applyBorder="1" applyAlignment="1">
      <alignment horizontal="center"/>
      <protection/>
    </xf>
    <xf numFmtId="0" fontId="61" fillId="24" borderId="12" xfId="52" applyFont="1" applyFill="1" applyBorder="1" applyAlignment="1">
      <alignment horizontal="center"/>
      <protection/>
    </xf>
    <xf numFmtId="0" fontId="61" fillId="24" borderId="13" xfId="52" applyFont="1" applyFill="1" applyBorder="1" applyAlignment="1">
      <alignment horizontal="center"/>
      <protection/>
    </xf>
    <xf numFmtId="0" fontId="61" fillId="24" borderId="11" xfId="0" applyFont="1" applyFill="1" applyBorder="1" applyAlignment="1">
      <alignment horizontal="center" wrapText="1"/>
    </xf>
    <xf numFmtId="0" fontId="61" fillId="24" borderId="12" xfId="0" applyFont="1" applyFill="1" applyBorder="1" applyAlignment="1">
      <alignment horizontal="center" wrapText="1"/>
    </xf>
    <xf numFmtId="0" fontId="61" fillId="24" borderId="13" xfId="0" applyFont="1" applyFill="1" applyBorder="1" applyAlignment="1">
      <alignment horizontal="center" wrapText="1"/>
    </xf>
    <xf numFmtId="0" fontId="52" fillId="24" borderId="107" xfId="0" applyFont="1" applyFill="1" applyBorder="1" applyAlignment="1">
      <alignment horizontal="center" vertical="center" wrapText="1"/>
    </xf>
    <xf numFmtId="0" fontId="52" fillId="24" borderId="26" xfId="0" applyFont="1" applyFill="1" applyBorder="1" applyAlignment="1">
      <alignment horizontal="center" vertical="center"/>
    </xf>
    <xf numFmtId="0" fontId="52" fillId="24" borderId="27" xfId="0" applyFont="1" applyFill="1" applyBorder="1" applyAlignment="1">
      <alignment horizontal="center" vertical="center"/>
    </xf>
    <xf numFmtId="0" fontId="52" fillId="24" borderId="28" xfId="0" applyFont="1" applyFill="1" applyBorder="1" applyAlignment="1">
      <alignment horizontal="center" vertical="center"/>
    </xf>
    <xf numFmtId="0" fontId="50" fillId="24" borderId="63" xfId="0" applyFont="1" applyFill="1" applyBorder="1" applyAlignment="1">
      <alignment horizontal="center" wrapText="1"/>
    </xf>
    <xf numFmtId="0" fontId="50" fillId="24" borderId="65" xfId="0" applyFont="1" applyFill="1" applyBorder="1" applyAlignment="1">
      <alignment horizontal="center" wrapText="1"/>
    </xf>
    <xf numFmtId="0" fontId="51" fillId="24" borderId="74" xfId="0" applyFont="1" applyFill="1" applyBorder="1" applyAlignment="1">
      <alignment horizontal="center" vertical="center" wrapText="1"/>
    </xf>
    <xf numFmtId="0" fontId="51" fillId="24" borderId="75" xfId="0" applyFont="1" applyFill="1" applyBorder="1" applyAlignment="1">
      <alignment horizontal="center" vertical="center" wrapText="1"/>
    </xf>
    <xf numFmtId="0" fontId="51" fillId="24" borderId="40" xfId="0" applyFont="1" applyFill="1" applyBorder="1" applyAlignment="1">
      <alignment horizontal="center" vertical="center" wrapText="1"/>
    </xf>
    <xf numFmtId="0" fontId="51" fillId="24" borderId="48" xfId="0" applyFont="1" applyFill="1" applyBorder="1" applyAlignment="1">
      <alignment horizontal="center" vertical="center" wrapText="1"/>
    </xf>
    <xf numFmtId="0" fontId="51" fillId="24" borderId="34" xfId="0" applyFont="1" applyFill="1" applyBorder="1" applyAlignment="1">
      <alignment horizontal="center" vertical="center" wrapText="1"/>
    </xf>
    <xf numFmtId="0" fontId="51" fillId="24" borderId="36" xfId="0" applyFont="1" applyFill="1" applyBorder="1" applyAlignment="1">
      <alignment horizontal="center" vertical="center" wrapText="1"/>
    </xf>
    <xf numFmtId="0" fontId="51" fillId="24" borderId="65" xfId="0" applyFont="1" applyFill="1" applyBorder="1" applyAlignment="1">
      <alignment horizontal="center" vertical="center" wrapText="1"/>
    </xf>
    <xf numFmtId="0" fontId="50" fillId="24" borderId="11" xfId="0" applyFont="1" applyFill="1" applyBorder="1" applyAlignment="1">
      <alignment horizontal="left" vertical="center"/>
    </xf>
    <xf numFmtId="0" fontId="50" fillId="24" borderId="12" xfId="0" applyFont="1" applyFill="1" applyBorder="1" applyAlignment="1">
      <alignment horizontal="left" vertical="center"/>
    </xf>
    <xf numFmtId="0" fontId="50" fillId="24" borderId="13" xfId="0" applyFont="1" applyFill="1" applyBorder="1" applyAlignment="1">
      <alignment horizontal="left" vertical="center"/>
    </xf>
    <xf numFmtId="0" fontId="51" fillId="24" borderId="100" xfId="0" applyFont="1" applyFill="1" applyBorder="1" applyAlignment="1">
      <alignment horizontal="center" vertical="center"/>
    </xf>
    <xf numFmtId="0" fontId="51" fillId="24" borderId="80" xfId="0" applyFont="1" applyFill="1" applyBorder="1" applyAlignment="1">
      <alignment horizontal="center" vertical="center"/>
    </xf>
    <xf numFmtId="0" fontId="50" fillId="24" borderId="81" xfId="0" applyFont="1" applyFill="1" applyBorder="1" applyAlignment="1">
      <alignment horizontal="center" vertical="center"/>
    </xf>
    <xf numFmtId="0" fontId="50" fillId="24" borderId="49" xfId="0" applyFont="1" applyFill="1" applyBorder="1" applyAlignment="1">
      <alignment horizontal="center" vertical="center"/>
    </xf>
    <xf numFmtId="0" fontId="51" fillId="24" borderId="24" xfId="0" applyFont="1" applyFill="1" applyBorder="1" applyAlignment="1">
      <alignment horizontal="center" vertical="center" wrapText="1"/>
    </xf>
    <xf numFmtId="0" fontId="51" fillId="24" borderId="41" xfId="0" applyFont="1" applyFill="1" applyBorder="1" applyAlignment="1">
      <alignment horizontal="center" vertical="center" wrapText="1"/>
    </xf>
    <xf numFmtId="0" fontId="67" fillId="24" borderId="74" xfId="0" applyFont="1" applyFill="1" applyBorder="1" applyAlignment="1">
      <alignment horizontal="center" vertical="center" wrapText="1"/>
    </xf>
    <xf numFmtId="0" fontId="67" fillId="24" borderId="76" xfId="0" applyFont="1" applyFill="1" applyBorder="1" applyAlignment="1">
      <alignment horizontal="center" vertical="center" wrapText="1"/>
    </xf>
    <xf numFmtId="0" fontId="50" fillId="24" borderId="11" xfId="0" applyFont="1" applyFill="1" applyBorder="1" applyAlignment="1">
      <alignment horizontal="center" vertical="center" wrapText="1"/>
    </xf>
    <xf numFmtId="0" fontId="50" fillId="24" borderId="12" xfId="0" applyFont="1" applyFill="1" applyBorder="1" applyAlignment="1">
      <alignment horizontal="center" vertical="center" wrapText="1"/>
    </xf>
    <xf numFmtId="0" fontId="50" fillId="24" borderId="13" xfId="0"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51" fillId="24" borderId="38" xfId="0" applyFont="1" applyFill="1" applyBorder="1" applyAlignment="1">
      <alignment horizontal="center" vertical="center" wrapText="1"/>
    </xf>
    <xf numFmtId="4" fontId="50" fillId="24" borderId="10" xfId="0" applyNumberFormat="1" applyFont="1" applyFill="1" applyBorder="1" applyAlignment="1">
      <alignment horizontal="center" vertical="center" wrapText="1"/>
    </xf>
    <xf numFmtId="0" fontId="67" fillId="24" borderId="34" xfId="0" applyFont="1" applyFill="1" applyBorder="1" applyAlignment="1">
      <alignment horizontal="center" vertical="center" wrapText="1"/>
    </xf>
    <xf numFmtId="0" fontId="67" fillId="24" borderId="36" xfId="0" applyFont="1" applyFill="1" applyBorder="1" applyAlignment="1">
      <alignment horizontal="center" vertical="center" wrapText="1"/>
    </xf>
    <xf numFmtId="0" fontId="67" fillId="24" borderId="10" xfId="0" applyFont="1" applyFill="1" applyBorder="1" applyAlignment="1">
      <alignment horizontal="center" vertical="center" wrapText="1"/>
    </xf>
    <xf numFmtId="4" fontId="66" fillId="24" borderId="10" xfId="0" applyNumberFormat="1" applyFont="1" applyFill="1" applyBorder="1" applyAlignment="1">
      <alignment horizontal="center" vertical="center" wrapText="1"/>
    </xf>
    <xf numFmtId="0" fontId="50" fillId="24" borderId="11" xfId="0" applyFont="1" applyFill="1" applyBorder="1" applyAlignment="1">
      <alignment horizontal="center" vertical="center"/>
    </xf>
    <xf numFmtId="0" fontId="50" fillId="24" borderId="12" xfId="0" applyFont="1" applyFill="1" applyBorder="1" applyAlignment="1">
      <alignment horizontal="center" vertical="center"/>
    </xf>
    <xf numFmtId="0" fontId="50" fillId="24" borderId="13" xfId="0" applyFont="1" applyFill="1" applyBorder="1" applyAlignment="1">
      <alignment horizontal="center" vertical="center"/>
    </xf>
    <xf numFmtId="0" fontId="50" fillId="24" borderId="106" xfId="0" applyFont="1" applyFill="1" applyBorder="1" applyAlignment="1">
      <alignment horizontal="center" vertical="center"/>
    </xf>
    <xf numFmtId="0" fontId="67" fillId="24" borderId="24" xfId="0" applyFont="1" applyFill="1" applyBorder="1" applyAlignment="1">
      <alignment horizontal="center" vertical="center" wrapText="1"/>
    </xf>
    <xf numFmtId="0" fontId="67" fillId="24" borderId="66" xfId="0" applyFont="1" applyFill="1" applyBorder="1" applyAlignment="1">
      <alignment horizontal="center" vertical="center" wrapText="1"/>
    </xf>
    <xf numFmtId="0" fontId="67" fillId="24" borderId="75" xfId="0" applyFont="1" applyFill="1" applyBorder="1" applyAlignment="1">
      <alignment horizontal="center" vertical="center" wrapText="1"/>
    </xf>
    <xf numFmtId="0" fontId="67" fillId="24" borderId="40" xfId="0" applyFont="1" applyFill="1" applyBorder="1" applyAlignment="1">
      <alignment horizontal="center" vertical="center" wrapText="1"/>
    </xf>
    <xf numFmtId="0" fontId="67" fillId="24" borderId="48" xfId="0" applyFont="1" applyFill="1" applyBorder="1" applyAlignment="1">
      <alignment horizontal="center" vertical="center" wrapText="1"/>
    </xf>
    <xf numFmtId="0" fontId="51" fillId="24" borderId="66" xfId="0" applyFont="1" applyFill="1" applyBorder="1" applyAlignment="1">
      <alignment horizontal="center" vertical="center" wrapText="1"/>
    </xf>
    <xf numFmtId="0" fontId="51" fillId="24" borderId="108" xfId="0" applyFont="1" applyFill="1" applyBorder="1" applyAlignment="1">
      <alignment horizontal="center" vertical="center" wrapText="1"/>
    </xf>
    <xf numFmtId="0" fontId="51" fillId="24" borderId="64" xfId="0" applyFont="1" applyFill="1" applyBorder="1" applyAlignment="1">
      <alignment horizontal="center" vertical="center" wrapText="1"/>
    </xf>
    <xf numFmtId="4" fontId="50" fillId="24" borderId="34" xfId="0" applyNumberFormat="1" applyFont="1" applyFill="1" applyBorder="1" applyAlignment="1">
      <alignment horizontal="center" vertical="center" wrapText="1"/>
    </xf>
    <xf numFmtId="4" fontId="50" fillId="24" borderId="14" xfId="0" applyNumberFormat="1" applyFont="1" applyFill="1" applyBorder="1" applyAlignment="1">
      <alignment horizontal="center" vertical="center" wrapText="1"/>
    </xf>
    <xf numFmtId="0" fontId="50" fillId="24" borderId="82" xfId="0" applyFont="1" applyFill="1" applyBorder="1" applyAlignment="1">
      <alignment horizontal="center" vertical="center"/>
    </xf>
    <xf numFmtId="0" fontId="51" fillId="24" borderId="12" xfId="0" applyFont="1" applyFill="1" applyBorder="1" applyAlignment="1">
      <alignment vertical="center"/>
    </xf>
    <xf numFmtId="0" fontId="51" fillId="24" borderId="13" xfId="0" applyFont="1" applyFill="1" applyBorder="1" applyAlignment="1">
      <alignment vertical="center"/>
    </xf>
    <xf numFmtId="0" fontId="51" fillId="24" borderId="76" xfId="0" applyFont="1" applyFill="1" applyBorder="1" applyAlignment="1">
      <alignment horizontal="center" vertical="center" wrapText="1"/>
    </xf>
    <xf numFmtId="0" fontId="51" fillId="24" borderId="109" xfId="0" applyFont="1" applyFill="1" applyBorder="1" applyAlignment="1">
      <alignment horizontal="center" vertical="center" wrapText="1"/>
    </xf>
    <xf numFmtId="0" fontId="61" fillId="24" borderId="91" xfId="0" applyFont="1" applyFill="1" applyBorder="1" applyAlignment="1">
      <alignment horizontal="center"/>
    </xf>
    <xf numFmtId="0" fontId="70" fillId="24" borderId="11" xfId="0" applyFont="1" applyFill="1" applyBorder="1" applyAlignment="1">
      <alignment horizontal="center" vertical="center"/>
    </xf>
    <xf numFmtId="0" fontId="70" fillId="24" borderId="12" xfId="0" applyFont="1" applyFill="1" applyBorder="1" applyAlignment="1">
      <alignment horizontal="center" vertical="center"/>
    </xf>
    <xf numFmtId="0" fontId="70" fillId="24" borderId="13" xfId="0" applyFont="1" applyFill="1" applyBorder="1" applyAlignment="1">
      <alignment horizontal="center" vertical="center"/>
    </xf>
    <xf numFmtId="0" fontId="58" fillId="24" borderId="14" xfId="0" applyFont="1" applyFill="1" applyBorder="1" applyAlignment="1">
      <alignment horizontal="center" vertical="center" wrapText="1"/>
    </xf>
    <xf numFmtId="0" fontId="69" fillId="24" borderId="11" xfId="0" applyFont="1" applyFill="1" applyBorder="1" applyAlignment="1">
      <alignment horizontal="center" vertical="center"/>
    </xf>
    <xf numFmtId="0" fontId="69" fillId="24" borderId="12" xfId="0" applyFont="1" applyFill="1" applyBorder="1" applyAlignment="1">
      <alignment horizontal="center" vertical="center"/>
    </xf>
    <xf numFmtId="0" fontId="69" fillId="24" borderId="13" xfId="0" applyFont="1" applyFill="1" applyBorder="1" applyAlignment="1">
      <alignment horizontal="center" vertical="center"/>
    </xf>
    <xf numFmtId="0" fontId="30" fillId="24" borderId="11" xfId="0" applyFont="1" applyFill="1" applyBorder="1" applyAlignment="1">
      <alignment wrapText="1"/>
    </xf>
    <xf numFmtId="0" fontId="0" fillId="24" borderId="12" xfId="0" applyFont="1" applyFill="1" applyBorder="1" applyAlignment="1">
      <alignment wrapText="1"/>
    </xf>
    <xf numFmtId="0" fontId="0" fillId="24" borderId="13" xfId="0" applyFont="1" applyFill="1" applyBorder="1" applyAlignment="1">
      <alignment wrapText="1"/>
    </xf>
    <xf numFmtId="0" fontId="35" fillId="24" borderId="0" xfId="0" applyFont="1" applyFill="1" applyBorder="1" applyAlignment="1">
      <alignment/>
    </xf>
    <xf numFmtId="4" fontId="35" fillId="24" borderId="0" xfId="0" applyNumberFormat="1" applyFont="1" applyFill="1" applyAlignment="1">
      <alignment/>
    </xf>
    <xf numFmtId="0" fontId="35" fillId="24" borderId="11" xfId="0" applyFont="1" applyFill="1" applyBorder="1" applyAlignment="1">
      <alignment/>
    </xf>
    <xf numFmtId="0" fontId="35" fillId="24" borderId="12" xfId="0" applyFont="1" applyFill="1" applyBorder="1" applyAlignment="1">
      <alignment/>
    </xf>
    <xf numFmtId="0" fontId="35" fillId="24" borderId="13" xfId="0" applyFont="1" applyFill="1" applyBorder="1" applyAlignment="1">
      <alignment/>
    </xf>
    <xf numFmtId="0" fontId="36" fillId="24" borderId="10" xfId="0" applyFont="1" applyFill="1" applyBorder="1" applyAlignment="1">
      <alignment horizontal="right"/>
    </xf>
    <xf numFmtId="4" fontId="41" fillId="24" borderId="14" xfId="0" applyNumberFormat="1" applyFont="1" applyFill="1" applyBorder="1" applyAlignment="1">
      <alignment horizontal="center" vertical="center" wrapText="1"/>
    </xf>
    <xf numFmtId="0" fontId="40" fillId="24" borderId="10" xfId="0" applyFont="1" applyFill="1" applyBorder="1" applyAlignment="1">
      <alignment horizontal="center" vertical="center" wrapText="1"/>
    </xf>
    <xf numFmtId="4" fontId="39" fillId="24" borderId="10" xfId="0" applyNumberFormat="1" applyFont="1" applyFill="1" applyBorder="1" applyAlignment="1">
      <alignment horizontal="center" vertical="center"/>
    </xf>
    <xf numFmtId="0" fontId="33" fillId="24" borderId="38" xfId="0" applyFont="1" applyFill="1" applyBorder="1" applyAlignment="1">
      <alignment vertical="center" wrapText="1"/>
    </xf>
    <xf numFmtId="0" fontId="32" fillId="24" borderId="38" xfId="0" applyFont="1" applyFill="1" applyBorder="1" applyAlignment="1">
      <alignment vertical="center" wrapText="1"/>
    </xf>
    <xf numFmtId="0" fontId="32" fillId="24" borderId="38" xfId="0" applyFont="1" applyFill="1" applyBorder="1" applyAlignment="1">
      <alignment wrapText="1"/>
    </xf>
    <xf numFmtId="4" fontId="31" fillId="24" borderId="43" xfId="0" applyNumberFormat="1" applyFont="1" applyFill="1" applyBorder="1" applyAlignment="1">
      <alignment horizontal="center" wrapText="1"/>
    </xf>
    <xf numFmtId="4" fontId="32" fillId="24" borderId="23" xfId="0" applyNumberFormat="1" applyFont="1" applyFill="1" applyBorder="1" applyAlignment="1">
      <alignment horizontal="center" vertical="top" wrapText="1"/>
    </xf>
  </cellXfs>
  <cellStyles count="8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budynki"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Uwaga 2" xfId="62"/>
    <cellStyle name="Uwaga 3" xfId="63"/>
    <cellStyle name="Uwaga 3 2" xfId="64"/>
    <cellStyle name="Uwaga 3 2 2" xfId="65"/>
    <cellStyle name="Uwaga 3 2 3" xfId="66"/>
    <cellStyle name="Uwaga 3 3" xfId="67"/>
    <cellStyle name="Uwaga 4" xfId="68"/>
    <cellStyle name="Uwaga 4 2" xfId="69"/>
    <cellStyle name="Uwaga 4 3" xfId="70"/>
    <cellStyle name="Uwaga 5" xfId="71"/>
    <cellStyle name="Currency" xfId="72"/>
    <cellStyle name="Currency [0]" xfId="73"/>
    <cellStyle name="Walutowy 2" xfId="74"/>
    <cellStyle name="Walutowy 2 2" xfId="75"/>
    <cellStyle name="Walutowy 2 2 2" xfId="76"/>
    <cellStyle name="Walutowy 2 2 2 2" xfId="77"/>
    <cellStyle name="Walutowy 2 2 2 2 2" xfId="78"/>
    <cellStyle name="Walutowy 2 2 2 3" xfId="79"/>
    <cellStyle name="Walutowy 2 2 3" xfId="80"/>
    <cellStyle name="Walutowy 2 2 3 2" xfId="81"/>
    <cellStyle name="Walutowy 2 2 4" xfId="82"/>
    <cellStyle name="Walutowy 2 3" xfId="83"/>
    <cellStyle name="Walutowy 2 3 2" xfId="84"/>
    <cellStyle name="Walutowy 2 3 2 2" xfId="85"/>
    <cellStyle name="Walutowy 2 3 3" xfId="86"/>
    <cellStyle name="Walutowy 2 4" xfId="87"/>
    <cellStyle name="Walutowy 2 4 2" xfId="88"/>
    <cellStyle name="Walutowy 2 5" xfId="89"/>
    <cellStyle name="Walutowy 3" xfId="90"/>
    <cellStyle name="Walutowy 3 2" xfId="91"/>
    <cellStyle name="Walutowy 3 2 2" xfId="92"/>
    <cellStyle name="Walutowy 3 2 3" xfId="93"/>
    <cellStyle name="Walutowy 3 3" xfId="94"/>
    <cellStyle name="Walutowy 3 4" xfId="95"/>
    <cellStyle name="Walutowy 4" xfId="96"/>
    <cellStyle name="Zły"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L42"/>
  <sheetViews>
    <sheetView zoomScalePageLayoutView="0" workbookViewId="0" topLeftCell="A1">
      <selection activeCell="B9" sqref="B9"/>
    </sheetView>
  </sheetViews>
  <sheetFormatPr defaultColWidth="9.140625" defaultRowHeight="12.75"/>
  <cols>
    <col min="2" max="2" width="77.8515625" style="0" customWidth="1"/>
    <col min="3" max="3" width="54.421875" style="187" customWidth="1"/>
    <col min="4" max="4" width="38.421875" style="187" customWidth="1"/>
    <col min="5" max="5" width="56.00390625" style="187" customWidth="1"/>
    <col min="6" max="6" width="30.7109375" style="187" customWidth="1"/>
    <col min="7" max="7" width="47.00390625" style="187" customWidth="1"/>
    <col min="8" max="8" width="34.421875" style="0" customWidth="1"/>
    <col min="9" max="9" width="41.28125" style="0" customWidth="1"/>
    <col min="10" max="10" width="43.7109375" style="0" customWidth="1"/>
    <col min="11" max="11" width="38.7109375" style="0" customWidth="1"/>
    <col min="12" max="12" width="27.8515625" style="0" customWidth="1"/>
  </cols>
  <sheetData>
    <row r="2" ht="13.5" thickBot="1"/>
    <row r="3" spans="1:7" s="164" customFormat="1" ht="12" customHeight="1">
      <c r="A3" s="162" t="s">
        <v>965</v>
      </c>
      <c r="B3" s="163"/>
      <c r="C3" s="186"/>
      <c r="D3" s="185"/>
      <c r="E3" s="185"/>
      <c r="F3" s="185"/>
      <c r="G3" s="185"/>
    </row>
    <row r="4" spans="1:7" s="164" customFormat="1" ht="10.5">
      <c r="A4" s="165"/>
      <c r="B4" s="166"/>
      <c r="C4" s="184"/>
      <c r="D4" s="185"/>
      <c r="E4" s="185"/>
      <c r="F4" s="185"/>
      <c r="G4" s="185"/>
    </row>
    <row r="5" spans="1:12" s="176" customFormat="1" ht="28.5" customHeight="1">
      <c r="A5" s="204">
        <v>1</v>
      </c>
      <c r="B5" s="205" t="s">
        <v>966</v>
      </c>
      <c r="C5" s="181" t="s">
        <v>530</v>
      </c>
      <c r="D5" s="183" t="s">
        <v>1051</v>
      </c>
      <c r="E5" s="177" t="s">
        <v>1123</v>
      </c>
      <c r="F5" s="181" t="s">
        <v>1108</v>
      </c>
      <c r="G5" s="181" t="s">
        <v>1112</v>
      </c>
      <c r="H5" s="181" t="s">
        <v>1149</v>
      </c>
      <c r="I5" s="210" t="s">
        <v>1161</v>
      </c>
      <c r="J5" s="206" t="s">
        <v>1174</v>
      </c>
      <c r="K5" s="214" t="s">
        <v>1183</v>
      </c>
      <c r="L5" s="210" t="s">
        <v>1189</v>
      </c>
    </row>
    <row r="6" spans="1:12" s="164" customFormat="1" ht="28.5" customHeight="1">
      <c r="A6" s="167">
        <v>2</v>
      </c>
      <c r="B6" s="168" t="s">
        <v>967</v>
      </c>
      <c r="C6" s="208" t="s">
        <v>1036</v>
      </c>
      <c r="D6" s="175" t="s">
        <v>1052</v>
      </c>
      <c r="E6" s="182" t="s">
        <v>1095</v>
      </c>
      <c r="F6" s="208" t="s">
        <v>1109</v>
      </c>
      <c r="G6" s="208" t="s">
        <v>1113</v>
      </c>
      <c r="H6" s="207" t="s">
        <v>1150</v>
      </c>
      <c r="I6" s="211" t="s">
        <v>1162</v>
      </c>
      <c r="J6" s="207" t="s">
        <v>1175</v>
      </c>
      <c r="K6" s="207" t="s">
        <v>1184</v>
      </c>
      <c r="L6" s="211" t="s">
        <v>1190</v>
      </c>
    </row>
    <row r="7" spans="1:12" s="164" customFormat="1" ht="28.5" customHeight="1">
      <c r="A7" s="167">
        <v>5</v>
      </c>
      <c r="B7" s="168" t="s">
        <v>968</v>
      </c>
      <c r="C7" s="208" t="s">
        <v>1037</v>
      </c>
      <c r="D7" s="175" t="s">
        <v>1053</v>
      </c>
      <c r="E7" s="182" t="s">
        <v>1096</v>
      </c>
      <c r="F7" s="180">
        <v>683852205</v>
      </c>
      <c r="G7" s="208" t="s">
        <v>1114</v>
      </c>
      <c r="H7" s="207" t="s">
        <v>1151</v>
      </c>
      <c r="I7" s="211" t="s">
        <v>1163</v>
      </c>
      <c r="J7" s="207" t="s">
        <v>1176</v>
      </c>
      <c r="K7" s="207" t="s">
        <v>1185</v>
      </c>
      <c r="L7" s="211" t="s">
        <v>1191</v>
      </c>
    </row>
    <row r="8" spans="1:12" s="164" customFormat="1" ht="28.5" customHeight="1">
      <c r="A8" s="167">
        <v>6</v>
      </c>
      <c r="B8" s="168" t="s">
        <v>969</v>
      </c>
      <c r="C8" s="208">
        <v>9730821613</v>
      </c>
      <c r="D8" s="175">
        <v>971247007</v>
      </c>
      <c r="E8" s="182" t="s">
        <v>1097</v>
      </c>
      <c r="F8" s="208">
        <v>9730730187</v>
      </c>
      <c r="G8" s="208" t="s">
        <v>1115</v>
      </c>
      <c r="H8" s="207" t="s">
        <v>1152</v>
      </c>
      <c r="I8" s="211" t="s">
        <v>1164</v>
      </c>
      <c r="J8" s="207" t="s">
        <v>1177</v>
      </c>
      <c r="K8" s="207" t="s">
        <v>1186</v>
      </c>
      <c r="L8" s="211">
        <v>9730588217</v>
      </c>
    </row>
    <row r="9" spans="1:12" s="164" customFormat="1" ht="28.5" customHeight="1">
      <c r="A9" s="167">
        <v>7</v>
      </c>
      <c r="B9" s="168" t="s">
        <v>970</v>
      </c>
      <c r="C9" s="208">
        <v>970777619</v>
      </c>
      <c r="D9" s="175" t="s">
        <v>1054</v>
      </c>
      <c r="E9" s="182">
        <v>970779268</v>
      </c>
      <c r="F9" s="208">
        <v>970779564</v>
      </c>
      <c r="G9" s="208">
        <v>364605669</v>
      </c>
      <c r="H9" s="207">
        <v>978051224</v>
      </c>
      <c r="I9" s="211">
        <v>970779794</v>
      </c>
      <c r="J9" s="207">
        <v>970779742</v>
      </c>
      <c r="K9" s="207">
        <v>978049902</v>
      </c>
      <c r="L9" s="211">
        <v>9707779512</v>
      </c>
    </row>
    <row r="10" spans="1:12" s="164" customFormat="1" ht="28.5" customHeight="1">
      <c r="A10" s="167">
        <v>8</v>
      </c>
      <c r="B10" s="168" t="s">
        <v>971</v>
      </c>
      <c r="C10" s="208" t="s">
        <v>1038</v>
      </c>
      <c r="D10" s="175" t="s">
        <v>1055</v>
      </c>
      <c r="E10" s="182" t="s">
        <v>1098</v>
      </c>
      <c r="F10" s="208" t="s">
        <v>1110</v>
      </c>
      <c r="G10" s="208" t="s">
        <v>1116</v>
      </c>
      <c r="H10" s="207" t="s">
        <v>1153</v>
      </c>
      <c r="I10" s="211" t="s">
        <v>1165</v>
      </c>
      <c r="J10" s="207" t="s">
        <v>1165</v>
      </c>
      <c r="K10" s="207" t="s">
        <v>1116</v>
      </c>
      <c r="L10" s="211" t="s">
        <v>1192</v>
      </c>
    </row>
    <row r="11" spans="1:12" s="164" customFormat="1" ht="28.5" customHeight="1">
      <c r="A11" s="167">
        <v>9</v>
      </c>
      <c r="B11" s="168" t="s">
        <v>972</v>
      </c>
      <c r="C11" s="208" t="s">
        <v>1039</v>
      </c>
      <c r="D11" s="175" t="s">
        <v>1056</v>
      </c>
      <c r="E11" s="182" t="s">
        <v>1099</v>
      </c>
      <c r="F11" s="208" t="s">
        <v>738</v>
      </c>
      <c r="G11" s="208" t="s">
        <v>1117</v>
      </c>
      <c r="H11" s="207" t="s">
        <v>1154</v>
      </c>
      <c r="I11" s="211" t="s">
        <v>1166</v>
      </c>
      <c r="J11" s="207" t="s">
        <v>1178</v>
      </c>
      <c r="K11" s="207" t="s">
        <v>1187</v>
      </c>
      <c r="L11" s="211" t="s">
        <v>1193</v>
      </c>
    </row>
    <row r="12" spans="1:12" s="164" customFormat="1" ht="33" customHeight="1">
      <c r="A12" s="167">
        <v>10</v>
      </c>
      <c r="B12" s="168" t="s">
        <v>973</v>
      </c>
      <c r="C12" s="208" t="s">
        <v>1040</v>
      </c>
      <c r="D12" s="175" t="s">
        <v>1057</v>
      </c>
      <c r="E12" s="182" t="s">
        <v>1100</v>
      </c>
      <c r="F12" s="208" t="s">
        <v>1111</v>
      </c>
      <c r="G12" s="208" t="s">
        <v>1111</v>
      </c>
      <c r="H12" s="207" t="s">
        <v>1111</v>
      </c>
      <c r="I12" s="211" t="s">
        <v>1111</v>
      </c>
      <c r="J12" s="207" t="s">
        <v>1100</v>
      </c>
      <c r="K12" s="207" t="s">
        <v>1111</v>
      </c>
      <c r="L12" s="211" t="s">
        <v>1111</v>
      </c>
    </row>
    <row r="13" spans="1:12" s="164" customFormat="1" ht="50.25" customHeight="1">
      <c r="A13" s="167">
        <v>11</v>
      </c>
      <c r="B13" s="168" t="s">
        <v>974</v>
      </c>
      <c r="C13" s="208" t="s">
        <v>1048</v>
      </c>
      <c r="D13" s="175" t="s">
        <v>1052</v>
      </c>
      <c r="E13" s="182" t="s">
        <v>1095</v>
      </c>
      <c r="F13" s="208" t="s">
        <v>738</v>
      </c>
      <c r="G13" s="208" t="s">
        <v>1118</v>
      </c>
      <c r="H13" s="208" t="s">
        <v>1155</v>
      </c>
      <c r="I13" s="211" t="s">
        <v>1167</v>
      </c>
      <c r="J13" s="207" t="s">
        <v>1179</v>
      </c>
      <c r="K13" s="207" t="s">
        <v>1188</v>
      </c>
      <c r="L13" s="211" t="s">
        <v>1194</v>
      </c>
    </row>
    <row r="14" spans="1:12" s="164" customFormat="1" ht="28.5" customHeight="1">
      <c r="A14" s="167">
        <v>12</v>
      </c>
      <c r="B14" s="168" t="s">
        <v>975</v>
      </c>
      <c r="C14" s="208" t="s">
        <v>1041</v>
      </c>
      <c r="D14" s="175" t="s">
        <v>164</v>
      </c>
      <c r="E14" s="182" t="s">
        <v>1101</v>
      </c>
      <c r="F14" s="208" t="s">
        <v>140</v>
      </c>
      <c r="G14" s="208" t="s">
        <v>140</v>
      </c>
      <c r="H14" s="207" t="s">
        <v>164</v>
      </c>
      <c r="I14" s="211" t="s">
        <v>119</v>
      </c>
      <c r="J14" s="207" t="s">
        <v>1056</v>
      </c>
      <c r="K14" s="207" t="s">
        <v>164</v>
      </c>
      <c r="L14" s="211" t="s">
        <v>140</v>
      </c>
    </row>
    <row r="15" spans="1:12" s="164" customFormat="1" ht="36.75" customHeight="1">
      <c r="A15" s="167">
        <v>13</v>
      </c>
      <c r="B15" s="168" t="s">
        <v>976</v>
      </c>
      <c r="C15" s="208" t="s">
        <v>1043</v>
      </c>
      <c r="D15" s="175" t="s">
        <v>1058</v>
      </c>
      <c r="E15" s="182" t="s">
        <v>1102</v>
      </c>
      <c r="F15" s="208" t="s">
        <v>140</v>
      </c>
      <c r="G15" s="208" t="s">
        <v>140</v>
      </c>
      <c r="H15" s="207"/>
      <c r="I15" s="211" t="s">
        <v>119</v>
      </c>
      <c r="J15" s="207" t="s">
        <v>1056</v>
      </c>
      <c r="K15" s="207" t="s">
        <v>1056</v>
      </c>
      <c r="L15" s="211"/>
    </row>
    <row r="16" spans="1:12" s="164" customFormat="1" ht="28.5" customHeight="1">
      <c r="A16" s="167">
        <v>14</v>
      </c>
      <c r="B16" s="168" t="s">
        <v>977</v>
      </c>
      <c r="C16" s="208">
        <v>121</v>
      </c>
      <c r="D16" s="175">
        <v>15</v>
      </c>
      <c r="E16" s="182">
        <v>25</v>
      </c>
      <c r="F16" s="208">
        <v>17</v>
      </c>
      <c r="G16" s="208">
        <v>95</v>
      </c>
      <c r="H16" s="207">
        <v>41</v>
      </c>
      <c r="I16" s="211">
        <v>49</v>
      </c>
      <c r="J16" s="207">
        <v>74</v>
      </c>
      <c r="K16" s="207">
        <v>38</v>
      </c>
      <c r="L16" s="211">
        <v>142</v>
      </c>
    </row>
    <row r="17" spans="1:12" s="164" customFormat="1" ht="28.5" customHeight="1">
      <c r="A17" s="167">
        <v>15</v>
      </c>
      <c r="B17" s="168" t="s">
        <v>978</v>
      </c>
      <c r="C17" s="208" t="s">
        <v>1041</v>
      </c>
      <c r="D17" s="175" t="s">
        <v>1056</v>
      </c>
      <c r="E17" s="182" t="s">
        <v>1056</v>
      </c>
      <c r="F17" s="208" t="s">
        <v>738</v>
      </c>
      <c r="G17" s="208">
        <v>555</v>
      </c>
      <c r="H17" s="207">
        <v>232</v>
      </c>
      <c r="I17" s="211">
        <v>84</v>
      </c>
      <c r="J17" s="207">
        <v>122</v>
      </c>
      <c r="K17" s="207">
        <v>79</v>
      </c>
      <c r="L17" s="211" t="s">
        <v>140</v>
      </c>
    </row>
    <row r="18" spans="1:12" s="164" customFormat="1" ht="28.5" customHeight="1">
      <c r="A18" s="167">
        <v>16</v>
      </c>
      <c r="B18" s="168" t="s">
        <v>979</v>
      </c>
      <c r="C18" s="208" t="s">
        <v>1041</v>
      </c>
      <c r="D18" s="175" t="s">
        <v>164</v>
      </c>
      <c r="E18" s="182" t="s">
        <v>164</v>
      </c>
      <c r="F18" s="208" t="s">
        <v>140</v>
      </c>
      <c r="G18" s="208" t="s">
        <v>140</v>
      </c>
      <c r="H18" s="207" t="s">
        <v>164</v>
      </c>
      <c r="I18" s="211" t="s">
        <v>119</v>
      </c>
      <c r="J18" s="207" t="s">
        <v>1180</v>
      </c>
      <c r="K18" s="207" t="s">
        <v>164</v>
      </c>
      <c r="L18" s="212" t="s">
        <v>1195</v>
      </c>
    </row>
    <row r="19" spans="1:12" s="164" customFormat="1" ht="40.5" customHeight="1">
      <c r="A19" s="167">
        <v>17</v>
      </c>
      <c r="B19" s="168" t="s">
        <v>980</v>
      </c>
      <c r="C19" s="208" t="s">
        <v>1042</v>
      </c>
      <c r="D19" s="175" t="s">
        <v>164</v>
      </c>
      <c r="E19" s="182" t="s">
        <v>164</v>
      </c>
      <c r="F19" s="208" t="s">
        <v>140</v>
      </c>
      <c r="G19" s="208" t="s">
        <v>1119</v>
      </c>
      <c r="H19" s="207" t="s">
        <v>1156</v>
      </c>
      <c r="I19" s="211" t="s">
        <v>1168</v>
      </c>
      <c r="J19" s="207" t="s">
        <v>1056</v>
      </c>
      <c r="K19" s="207" t="s">
        <v>164</v>
      </c>
      <c r="L19" s="211" t="s">
        <v>1196</v>
      </c>
    </row>
    <row r="20" spans="1:12" s="164" customFormat="1" ht="28.5" customHeight="1">
      <c r="A20" s="464">
        <v>18</v>
      </c>
      <c r="B20" s="168" t="s">
        <v>981</v>
      </c>
      <c r="C20" s="208" t="s">
        <v>1041</v>
      </c>
      <c r="D20" s="175" t="s">
        <v>164</v>
      </c>
      <c r="E20" s="182" t="s">
        <v>164</v>
      </c>
      <c r="F20" s="208" t="s">
        <v>140</v>
      </c>
      <c r="G20" s="208" t="s">
        <v>140</v>
      </c>
      <c r="H20" s="207" t="s">
        <v>164</v>
      </c>
      <c r="I20" s="211" t="s">
        <v>119</v>
      </c>
      <c r="J20" s="207" t="s">
        <v>1056</v>
      </c>
      <c r="K20" s="207" t="s">
        <v>164</v>
      </c>
      <c r="L20" s="211" t="s">
        <v>141</v>
      </c>
    </row>
    <row r="21" spans="1:12" s="164" customFormat="1" ht="28.5" customHeight="1">
      <c r="A21" s="465"/>
      <c r="B21" s="168" t="s">
        <v>982</v>
      </c>
      <c r="C21" s="208" t="s">
        <v>1041</v>
      </c>
      <c r="D21" s="175" t="s">
        <v>1056</v>
      </c>
      <c r="E21" s="182" t="s">
        <v>164</v>
      </c>
      <c r="F21" s="208" t="s">
        <v>738</v>
      </c>
      <c r="G21" s="208" t="s">
        <v>140</v>
      </c>
      <c r="H21" s="207"/>
      <c r="I21" s="211" t="s">
        <v>119</v>
      </c>
      <c r="J21" s="207" t="s">
        <v>1056</v>
      </c>
      <c r="K21" s="207" t="s">
        <v>164</v>
      </c>
      <c r="L21" s="212" t="s">
        <v>1197</v>
      </c>
    </row>
    <row r="22" spans="1:12" s="164" customFormat="1" ht="28.5" customHeight="1">
      <c r="A22" s="466"/>
      <c r="B22" s="168" t="s">
        <v>983</v>
      </c>
      <c r="C22" s="208" t="s">
        <v>1041</v>
      </c>
      <c r="D22" s="175" t="s">
        <v>1056</v>
      </c>
      <c r="E22" s="182" t="s">
        <v>164</v>
      </c>
      <c r="F22" s="208" t="s">
        <v>738</v>
      </c>
      <c r="G22" s="208" t="s">
        <v>140</v>
      </c>
      <c r="H22" s="207"/>
      <c r="I22" s="211" t="s">
        <v>119</v>
      </c>
      <c r="J22" s="207" t="s">
        <v>1056</v>
      </c>
      <c r="K22" s="207" t="s">
        <v>164</v>
      </c>
      <c r="L22" s="211" t="s">
        <v>1198</v>
      </c>
    </row>
    <row r="23" spans="1:12" s="164" customFormat="1" ht="28.5" customHeight="1">
      <c r="A23" s="169">
        <v>19</v>
      </c>
      <c r="B23" s="168" t="s">
        <v>984</v>
      </c>
      <c r="C23" s="208" t="s">
        <v>1041</v>
      </c>
      <c r="D23" s="175" t="s">
        <v>1059</v>
      </c>
      <c r="E23" s="182" t="s">
        <v>164</v>
      </c>
      <c r="F23" s="208" t="s">
        <v>140</v>
      </c>
      <c r="G23" s="208" t="s">
        <v>140</v>
      </c>
      <c r="H23" s="207" t="s">
        <v>164</v>
      </c>
      <c r="I23" s="211" t="s">
        <v>119</v>
      </c>
      <c r="J23" s="207" t="s">
        <v>1056</v>
      </c>
      <c r="K23" s="207" t="s">
        <v>164</v>
      </c>
      <c r="L23" s="211" t="s">
        <v>140</v>
      </c>
    </row>
    <row r="24" spans="1:12" s="164" customFormat="1" ht="51" customHeight="1">
      <c r="A24" s="167">
        <v>20</v>
      </c>
      <c r="B24" s="168" t="s">
        <v>985</v>
      </c>
      <c r="C24" s="208" t="s">
        <v>1041</v>
      </c>
      <c r="D24" s="175" t="s">
        <v>1060</v>
      </c>
      <c r="E24" s="182" t="s">
        <v>164</v>
      </c>
      <c r="F24" s="208" t="s">
        <v>140</v>
      </c>
      <c r="G24" s="208" t="s">
        <v>1120</v>
      </c>
      <c r="H24" s="207" t="s">
        <v>164</v>
      </c>
      <c r="I24" s="211" t="s">
        <v>119</v>
      </c>
      <c r="J24" s="207" t="s">
        <v>1056</v>
      </c>
      <c r="K24" s="207" t="s">
        <v>164</v>
      </c>
      <c r="L24" s="211" t="s">
        <v>140</v>
      </c>
    </row>
    <row r="25" spans="1:12" s="164" customFormat="1" ht="28.5" customHeight="1">
      <c r="A25" s="167">
        <v>21</v>
      </c>
      <c r="B25" s="168" t="s">
        <v>986</v>
      </c>
      <c r="C25" s="208" t="s">
        <v>1041</v>
      </c>
      <c r="D25" s="175" t="s">
        <v>164</v>
      </c>
      <c r="E25" s="182" t="s">
        <v>164</v>
      </c>
      <c r="F25" s="208" t="s">
        <v>140</v>
      </c>
      <c r="G25" s="208" t="s">
        <v>140</v>
      </c>
      <c r="H25" s="207" t="s">
        <v>164</v>
      </c>
      <c r="I25" s="211" t="s">
        <v>120</v>
      </c>
      <c r="J25" s="207" t="s">
        <v>1056</v>
      </c>
      <c r="K25" s="207" t="s">
        <v>164</v>
      </c>
      <c r="L25" s="211" t="s">
        <v>1199</v>
      </c>
    </row>
    <row r="26" spans="1:12" s="164" customFormat="1" ht="28.5" customHeight="1">
      <c r="A26" s="169">
        <v>22</v>
      </c>
      <c r="B26" s="168" t="s">
        <v>987</v>
      </c>
      <c r="C26" s="208" t="s">
        <v>1041</v>
      </c>
      <c r="D26" s="175" t="s">
        <v>164</v>
      </c>
      <c r="E26" s="182" t="s">
        <v>164</v>
      </c>
      <c r="F26" s="208" t="s">
        <v>140</v>
      </c>
      <c r="G26" s="208" t="s">
        <v>140</v>
      </c>
      <c r="H26" s="207" t="s">
        <v>164</v>
      </c>
      <c r="I26" s="211" t="s">
        <v>119</v>
      </c>
      <c r="J26" s="207" t="s">
        <v>1056</v>
      </c>
      <c r="K26" s="207" t="s">
        <v>164</v>
      </c>
      <c r="L26" s="211" t="s">
        <v>140</v>
      </c>
    </row>
    <row r="27" spans="1:12" s="164" customFormat="1" ht="28.5" customHeight="1">
      <c r="A27" s="167">
        <v>23</v>
      </c>
      <c r="B27" s="168" t="s">
        <v>988</v>
      </c>
      <c r="C27" s="208" t="s">
        <v>1041</v>
      </c>
      <c r="D27" s="175" t="s">
        <v>1061</v>
      </c>
      <c r="E27" s="182" t="s">
        <v>164</v>
      </c>
      <c r="F27" s="208" t="s">
        <v>140</v>
      </c>
      <c r="G27" s="208" t="s">
        <v>140</v>
      </c>
      <c r="H27" s="207" t="s">
        <v>164</v>
      </c>
      <c r="I27" s="211" t="s">
        <v>119</v>
      </c>
      <c r="J27" s="207" t="s">
        <v>1056</v>
      </c>
      <c r="K27" s="207" t="s">
        <v>164</v>
      </c>
      <c r="L27" s="211" t="s">
        <v>140</v>
      </c>
    </row>
    <row r="28" spans="1:12" s="164" customFormat="1" ht="28.5" customHeight="1">
      <c r="A28" s="167">
        <v>24</v>
      </c>
      <c r="B28" s="168" t="s">
        <v>989</v>
      </c>
      <c r="C28" s="208" t="s">
        <v>1041</v>
      </c>
      <c r="D28" s="175" t="s">
        <v>1062</v>
      </c>
      <c r="E28" s="182" t="s">
        <v>1103</v>
      </c>
      <c r="F28" s="208" t="s">
        <v>140</v>
      </c>
      <c r="G28" s="208" t="s">
        <v>140</v>
      </c>
      <c r="H28" s="207" t="s">
        <v>164</v>
      </c>
      <c r="I28" s="211" t="s">
        <v>119</v>
      </c>
      <c r="J28" s="207" t="s">
        <v>1056</v>
      </c>
      <c r="K28" s="207" t="s">
        <v>164</v>
      </c>
      <c r="L28" s="211"/>
    </row>
    <row r="29" spans="1:12" s="164" customFormat="1" ht="28.5" customHeight="1">
      <c r="A29" s="169">
        <v>25</v>
      </c>
      <c r="B29" s="168" t="s">
        <v>990</v>
      </c>
      <c r="C29" s="208" t="s">
        <v>1041</v>
      </c>
      <c r="D29" s="175" t="s">
        <v>1063</v>
      </c>
      <c r="E29" s="182" t="s">
        <v>164</v>
      </c>
      <c r="F29" s="208" t="s">
        <v>140</v>
      </c>
      <c r="G29" s="208" t="s">
        <v>140</v>
      </c>
      <c r="H29" s="207" t="s">
        <v>164</v>
      </c>
      <c r="I29" s="211" t="s">
        <v>120</v>
      </c>
      <c r="J29" s="207" t="s">
        <v>1056</v>
      </c>
      <c r="K29" s="207" t="s">
        <v>164</v>
      </c>
      <c r="L29" s="211" t="s">
        <v>140</v>
      </c>
    </row>
    <row r="30" spans="1:12" s="164" customFormat="1" ht="28.5" customHeight="1">
      <c r="A30" s="167">
        <v>26</v>
      </c>
      <c r="B30" s="168" t="s">
        <v>991</v>
      </c>
      <c r="C30" s="208" t="s">
        <v>1041</v>
      </c>
      <c r="D30" s="175" t="s">
        <v>164</v>
      </c>
      <c r="E30" s="182" t="s">
        <v>164</v>
      </c>
      <c r="F30" s="208" t="s">
        <v>140</v>
      </c>
      <c r="G30" s="208" t="s">
        <v>140</v>
      </c>
      <c r="H30" s="207" t="s">
        <v>164</v>
      </c>
      <c r="I30" s="211" t="s">
        <v>120</v>
      </c>
      <c r="J30" s="207" t="s">
        <v>1056</v>
      </c>
      <c r="K30" s="207" t="s">
        <v>164</v>
      </c>
      <c r="L30" s="211" t="s">
        <v>141</v>
      </c>
    </row>
    <row r="31" spans="1:12" s="164" customFormat="1" ht="28.5" customHeight="1">
      <c r="A31" s="167">
        <v>27</v>
      </c>
      <c r="B31" s="168" t="s">
        <v>992</v>
      </c>
      <c r="C31" s="208" t="s">
        <v>1041</v>
      </c>
      <c r="D31" s="175" t="s">
        <v>164</v>
      </c>
      <c r="E31" s="182" t="s">
        <v>164</v>
      </c>
      <c r="F31" s="208" t="s">
        <v>140</v>
      </c>
      <c r="G31" s="208" t="s">
        <v>140</v>
      </c>
      <c r="H31" s="207" t="s">
        <v>164</v>
      </c>
      <c r="I31" s="211" t="s">
        <v>119</v>
      </c>
      <c r="J31" s="207" t="s">
        <v>1056</v>
      </c>
      <c r="K31" s="207" t="s">
        <v>164</v>
      </c>
      <c r="L31" s="211" t="s">
        <v>140</v>
      </c>
    </row>
    <row r="32" spans="1:12" s="164" customFormat="1" ht="28.5" customHeight="1">
      <c r="A32" s="169">
        <v>28</v>
      </c>
      <c r="B32" s="168" t="s">
        <v>993</v>
      </c>
      <c r="C32" s="208" t="s">
        <v>1041</v>
      </c>
      <c r="D32" s="175" t="s">
        <v>164</v>
      </c>
      <c r="E32" s="182" t="s">
        <v>164</v>
      </c>
      <c r="F32" s="208" t="s">
        <v>140</v>
      </c>
      <c r="G32" s="208" t="s">
        <v>140</v>
      </c>
      <c r="H32" s="207" t="s">
        <v>164</v>
      </c>
      <c r="I32" s="211" t="s">
        <v>119</v>
      </c>
      <c r="J32" s="207" t="s">
        <v>1056</v>
      </c>
      <c r="K32" s="207" t="s">
        <v>164</v>
      </c>
      <c r="L32" s="211" t="s">
        <v>140</v>
      </c>
    </row>
    <row r="33" spans="1:12" s="164" customFormat="1" ht="39.75" customHeight="1">
      <c r="A33" s="167">
        <v>29</v>
      </c>
      <c r="B33" s="168" t="s">
        <v>994</v>
      </c>
      <c r="C33" s="208" t="s">
        <v>1044</v>
      </c>
      <c r="D33" s="175" t="s">
        <v>164</v>
      </c>
      <c r="E33" s="182" t="s">
        <v>164</v>
      </c>
      <c r="F33" s="208" t="s">
        <v>140</v>
      </c>
      <c r="G33" s="208" t="s">
        <v>140</v>
      </c>
      <c r="H33" s="207" t="s">
        <v>164</v>
      </c>
      <c r="I33" s="211" t="s">
        <v>119</v>
      </c>
      <c r="J33" s="207" t="s">
        <v>1056</v>
      </c>
      <c r="K33" s="207" t="s">
        <v>164</v>
      </c>
      <c r="L33" s="211" t="s">
        <v>140</v>
      </c>
    </row>
    <row r="34" spans="1:12" s="164" customFormat="1" ht="53.25" customHeight="1">
      <c r="A34" s="167">
        <v>30</v>
      </c>
      <c r="B34" s="168" t="s">
        <v>995</v>
      </c>
      <c r="C34" s="208" t="s">
        <v>1045</v>
      </c>
      <c r="D34" s="175" t="s">
        <v>164</v>
      </c>
      <c r="E34" s="182" t="s">
        <v>1104</v>
      </c>
      <c r="F34" s="208" t="s">
        <v>140</v>
      </c>
      <c r="G34" s="208" t="s">
        <v>164</v>
      </c>
      <c r="H34" s="207" t="s">
        <v>1157</v>
      </c>
      <c r="I34" s="211" t="s">
        <v>119</v>
      </c>
      <c r="J34" s="207" t="s">
        <v>1181</v>
      </c>
      <c r="K34" s="207" t="s">
        <v>164</v>
      </c>
      <c r="L34" s="211" t="s">
        <v>140</v>
      </c>
    </row>
    <row r="35" spans="1:12" s="164" customFormat="1" ht="28.5" customHeight="1">
      <c r="A35" s="169">
        <v>31</v>
      </c>
      <c r="B35" s="170" t="s">
        <v>996</v>
      </c>
      <c r="C35" s="208" t="s">
        <v>1041</v>
      </c>
      <c r="D35" s="175" t="s">
        <v>1064</v>
      </c>
      <c r="E35" s="182" t="s">
        <v>164</v>
      </c>
      <c r="F35" s="208" t="s">
        <v>140</v>
      </c>
      <c r="G35" s="208" t="s">
        <v>164</v>
      </c>
      <c r="H35" s="207" t="s">
        <v>164</v>
      </c>
      <c r="I35" s="211" t="s">
        <v>119</v>
      </c>
      <c r="J35" s="207" t="s">
        <v>1056</v>
      </c>
      <c r="K35" s="207" t="s">
        <v>164</v>
      </c>
      <c r="L35" s="211" t="s">
        <v>1200</v>
      </c>
    </row>
    <row r="36" spans="1:12" s="164" customFormat="1" ht="54" customHeight="1">
      <c r="A36" s="167">
        <v>32</v>
      </c>
      <c r="B36" s="170" t="s">
        <v>997</v>
      </c>
      <c r="C36" s="208" t="s">
        <v>1046</v>
      </c>
      <c r="D36" s="175" t="s">
        <v>1065</v>
      </c>
      <c r="E36" s="182" t="s">
        <v>164</v>
      </c>
      <c r="F36" s="208" t="s">
        <v>140</v>
      </c>
      <c r="G36" s="208" t="s">
        <v>164</v>
      </c>
      <c r="H36" s="208" t="s">
        <v>164</v>
      </c>
      <c r="I36" s="212" t="s">
        <v>1169</v>
      </c>
      <c r="J36" s="208" t="s">
        <v>1182</v>
      </c>
      <c r="K36" s="208" t="s">
        <v>164</v>
      </c>
      <c r="L36" s="212" t="s">
        <v>140</v>
      </c>
    </row>
    <row r="37" spans="1:12" s="164" customFormat="1" ht="28.5" customHeight="1">
      <c r="A37" s="167">
        <v>33</v>
      </c>
      <c r="B37" s="170" t="s">
        <v>998</v>
      </c>
      <c r="C37" s="208" t="s">
        <v>1041</v>
      </c>
      <c r="D37" s="175" t="s">
        <v>164</v>
      </c>
      <c r="E37" s="182" t="s">
        <v>164</v>
      </c>
      <c r="F37" s="208" t="s">
        <v>140</v>
      </c>
      <c r="G37" s="208" t="s">
        <v>1121</v>
      </c>
      <c r="H37" s="207" t="s">
        <v>1066</v>
      </c>
      <c r="I37" s="211" t="s">
        <v>120</v>
      </c>
      <c r="J37" s="207" t="s">
        <v>1056</v>
      </c>
      <c r="K37" s="207" t="s">
        <v>164</v>
      </c>
      <c r="L37" s="211" t="s">
        <v>141</v>
      </c>
    </row>
    <row r="38" spans="1:12" s="164" customFormat="1" ht="28.5" customHeight="1">
      <c r="A38" s="169">
        <v>34</v>
      </c>
      <c r="B38" s="170" t="s">
        <v>999</v>
      </c>
      <c r="C38" s="208" t="s">
        <v>1041</v>
      </c>
      <c r="D38" s="175" t="s">
        <v>1066</v>
      </c>
      <c r="E38" s="182" t="s">
        <v>164</v>
      </c>
      <c r="F38" s="208" t="s">
        <v>140</v>
      </c>
      <c r="G38" s="208" t="s">
        <v>140</v>
      </c>
      <c r="H38" s="207" t="s">
        <v>164</v>
      </c>
      <c r="I38" s="211" t="s">
        <v>119</v>
      </c>
      <c r="J38" s="207" t="s">
        <v>1056</v>
      </c>
      <c r="K38" s="207" t="s">
        <v>164</v>
      </c>
      <c r="L38" s="212" t="s">
        <v>1201</v>
      </c>
    </row>
    <row r="39" spans="1:12" s="164" customFormat="1" ht="28.5" customHeight="1">
      <c r="A39" s="167">
        <v>35</v>
      </c>
      <c r="B39" s="170" t="s">
        <v>1000</v>
      </c>
      <c r="C39" s="208" t="s">
        <v>1047</v>
      </c>
      <c r="D39" s="175" t="s">
        <v>164</v>
      </c>
      <c r="E39" s="182" t="s">
        <v>164</v>
      </c>
      <c r="F39" s="208" t="s">
        <v>140</v>
      </c>
      <c r="G39" s="208" t="s">
        <v>140</v>
      </c>
      <c r="H39" s="207" t="s">
        <v>164</v>
      </c>
      <c r="I39" s="211" t="s">
        <v>119</v>
      </c>
      <c r="J39" s="207" t="s">
        <v>1056</v>
      </c>
      <c r="K39" s="207" t="s">
        <v>164</v>
      </c>
      <c r="L39" s="211" t="s">
        <v>140</v>
      </c>
    </row>
    <row r="40" spans="1:12" s="164" customFormat="1" ht="28.5" customHeight="1">
      <c r="A40" s="167">
        <v>36</v>
      </c>
      <c r="B40" s="170" t="s">
        <v>1001</v>
      </c>
      <c r="C40" s="208" t="s">
        <v>1041</v>
      </c>
      <c r="D40" s="175" t="s">
        <v>164</v>
      </c>
      <c r="E40" s="182" t="s">
        <v>164</v>
      </c>
      <c r="F40" s="208" t="s">
        <v>140</v>
      </c>
      <c r="G40" s="208" t="s">
        <v>140</v>
      </c>
      <c r="H40" s="207" t="s">
        <v>164</v>
      </c>
      <c r="I40" s="211" t="s">
        <v>119</v>
      </c>
      <c r="J40" s="207" t="s">
        <v>1056</v>
      </c>
      <c r="K40" s="207" t="s">
        <v>164</v>
      </c>
      <c r="L40" s="211" t="s">
        <v>140</v>
      </c>
    </row>
    <row r="41" spans="1:12" s="164" customFormat="1" ht="28.5" customHeight="1">
      <c r="A41" s="169">
        <v>37</v>
      </c>
      <c r="B41" s="170" t="s">
        <v>1002</v>
      </c>
      <c r="C41" s="208" t="s">
        <v>1041</v>
      </c>
      <c r="D41" s="175" t="s">
        <v>164</v>
      </c>
      <c r="E41" s="182" t="s">
        <v>164</v>
      </c>
      <c r="F41" s="208" t="s">
        <v>140</v>
      </c>
      <c r="G41" s="208" t="s">
        <v>140</v>
      </c>
      <c r="H41" s="207" t="s">
        <v>164</v>
      </c>
      <c r="I41" s="211" t="s">
        <v>119</v>
      </c>
      <c r="J41" s="207" t="s">
        <v>1056</v>
      </c>
      <c r="K41" s="207" t="s">
        <v>164</v>
      </c>
      <c r="L41" s="211" t="s">
        <v>140</v>
      </c>
    </row>
    <row r="42" spans="1:12" s="164" customFormat="1" ht="69.75" customHeight="1" thickBot="1">
      <c r="A42" s="167">
        <v>38</v>
      </c>
      <c r="B42" s="171" t="s">
        <v>1003</v>
      </c>
      <c r="C42" s="179" t="s">
        <v>1041</v>
      </c>
      <c r="D42" s="178" t="s">
        <v>164</v>
      </c>
      <c r="E42" s="182" t="s">
        <v>164</v>
      </c>
      <c r="F42" s="179" t="s">
        <v>140</v>
      </c>
      <c r="G42" s="179" t="s">
        <v>1122</v>
      </c>
      <c r="H42" s="209" t="s">
        <v>164</v>
      </c>
      <c r="I42" s="213" t="s">
        <v>119</v>
      </c>
      <c r="J42" s="209" t="s">
        <v>1056</v>
      </c>
      <c r="K42" s="209" t="s">
        <v>164</v>
      </c>
      <c r="L42" s="213" t="s">
        <v>140</v>
      </c>
    </row>
  </sheetData>
  <sheetProtection/>
  <mergeCells count="1">
    <mergeCell ref="A20:A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08"/>
  <sheetViews>
    <sheetView tabSelected="1" zoomScalePageLayoutView="0" workbookViewId="0" topLeftCell="F1">
      <selection activeCell="H114" sqref="H114"/>
    </sheetView>
  </sheetViews>
  <sheetFormatPr defaultColWidth="9.140625" defaultRowHeight="12.75"/>
  <cols>
    <col min="1" max="1" width="3.7109375" style="7" customWidth="1"/>
    <col min="2" max="2" width="17.28125" style="7" customWidth="1"/>
    <col min="3" max="3" width="11.8515625" style="7" customWidth="1"/>
    <col min="4" max="4" width="8.140625" style="7" customWidth="1"/>
    <col min="5" max="5" width="24.28125" style="7" customWidth="1"/>
    <col min="6" max="6" width="11.8515625" style="7" customWidth="1"/>
    <col min="7" max="7" width="11.7109375" style="7" customWidth="1"/>
    <col min="8" max="8" width="14.57421875" style="7" customWidth="1"/>
    <col min="9" max="9" width="9.421875" style="7" customWidth="1"/>
    <col min="10" max="10" width="16.7109375" style="7" customWidth="1"/>
    <col min="11" max="11" width="13.421875" style="7" customWidth="1"/>
    <col min="12" max="15" width="9.140625" style="7" customWidth="1"/>
    <col min="16" max="16" width="10.00390625" style="7" customWidth="1"/>
    <col min="17" max="17" width="9.8515625" style="7" customWidth="1"/>
    <col min="18" max="18" width="9.140625" style="7" customWidth="1"/>
    <col min="19" max="19" width="13.57421875" style="7" customWidth="1"/>
    <col min="20" max="20" width="19.28125" style="14" customWidth="1"/>
    <col min="21" max="16384" width="9.140625" style="2" customWidth="1"/>
  </cols>
  <sheetData>
    <row r="1" spans="1:20" s="70" customFormat="1" ht="16.5" customHeight="1" thickBot="1">
      <c r="A1" s="498" t="s">
        <v>92</v>
      </c>
      <c r="B1" s="498"/>
      <c r="C1" s="498"/>
      <c r="D1" s="498"/>
      <c r="E1" s="498"/>
      <c r="F1" s="498"/>
      <c r="G1" s="498"/>
      <c r="H1" s="498"/>
      <c r="I1" s="498"/>
      <c r="J1" s="498"/>
      <c r="K1" s="498"/>
      <c r="L1" s="498"/>
      <c r="M1" s="498"/>
      <c r="N1" s="498"/>
      <c r="O1" s="498"/>
      <c r="P1" s="498"/>
      <c r="Q1" s="498"/>
      <c r="R1" s="498"/>
      <c r="S1" s="498"/>
      <c r="T1" s="498"/>
    </row>
    <row r="2" spans="1:20" ht="23.25" customHeight="1">
      <c r="A2" s="499" t="s">
        <v>82</v>
      </c>
      <c r="B2" s="494" t="s">
        <v>133</v>
      </c>
      <c r="C2" s="494" t="s">
        <v>95</v>
      </c>
      <c r="D2" s="494" t="s">
        <v>96</v>
      </c>
      <c r="E2" s="494" t="s">
        <v>97</v>
      </c>
      <c r="F2" s="496" t="s">
        <v>98</v>
      </c>
      <c r="G2" s="494" t="s">
        <v>99</v>
      </c>
      <c r="H2" s="496" t="s">
        <v>29</v>
      </c>
      <c r="I2" s="496" t="s">
        <v>100</v>
      </c>
      <c r="J2" s="496" t="s">
        <v>101</v>
      </c>
      <c r="K2" s="496" t="s">
        <v>102</v>
      </c>
      <c r="L2" s="494" t="s">
        <v>103</v>
      </c>
      <c r="M2" s="494" t="s">
        <v>104</v>
      </c>
      <c r="N2" s="496" t="s">
        <v>105</v>
      </c>
      <c r="O2" s="494" t="s">
        <v>106</v>
      </c>
      <c r="P2" s="494" t="s">
        <v>107</v>
      </c>
      <c r="Q2" s="494" t="s">
        <v>108</v>
      </c>
      <c r="R2" s="494"/>
      <c r="S2" s="494"/>
      <c r="T2" s="501" t="s">
        <v>23</v>
      </c>
    </row>
    <row r="3" spans="1:20" ht="85.5" customHeight="1" thickBot="1">
      <c r="A3" s="500"/>
      <c r="B3" s="495"/>
      <c r="C3" s="495"/>
      <c r="D3" s="495"/>
      <c r="E3" s="495"/>
      <c r="F3" s="497"/>
      <c r="G3" s="495"/>
      <c r="H3" s="497"/>
      <c r="I3" s="497"/>
      <c r="J3" s="497"/>
      <c r="K3" s="497"/>
      <c r="L3" s="495"/>
      <c r="M3" s="495"/>
      <c r="N3" s="497"/>
      <c r="O3" s="495"/>
      <c r="P3" s="495"/>
      <c r="Q3" s="146" t="s">
        <v>109</v>
      </c>
      <c r="R3" s="146" t="s">
        <v>110</v>
      </c>
      <c r="S3" s="146" t="s">
        <v>111</v>
      </c>
      <c r="T3" s="502"/>
    </row>
    <row r="4" spans="1:20" ht="107.25" customHeight="1">
      <c r="A4" s="71" t="s">
        <v>88</v>
      </c>
      <c r="B4" s="72" t="s">
        <v>91</v>
      </c>
      <c r="C4" s="72" t="s">
        <v>112</v>
      </c>
      <c r="D4" s="72" t="s">
        <v>1007</v>
      </c>
      <c r="E4" s="73" t="s">
        <v>114</v>
      </c>
      <c r="F4" s="73" t="s">
        <v>115</v>
      </c>
      <c r="G4" s="72" t="s">
        <v>116</v>
      </c>
      <c r="H4" s="72"/>
      <c r="I4" s="72" t="s">
        <v>117</v>
      </c>
      <c r="J4" s="72" t="s">
        <v>118</v>
      </c>
      <c r="K4" s="72" t="s">
        <v>119</v>
      </c>
      <c r="L4" s="74">
        <v>3729.56</v>
      </c>
      <c r="M4" s="74">
        <v>929.71</v>
      </c>
      <c r="N4" s="72" t="s">
        <v>113</v>
      </c>
      <c r="O4" s="72">
        <v>4</v>
      </c>
      <c r="P4" s="72" t="s">
        <v>120</v>
      </c>
      <c r="Q4" s="72" t="s">
        <v>121</v>
      </c>
      <c r="R4" s="72" t="s">
        <v>122</v>
      </c>
      <c r="S4" s="72" t="s">
        <v>123</v>
      </c>
      <c r="T4" s="75">
        <v>11188680</v>
      </c>
    </row>
    <row r="5" spans="1:20" s="161" customFormat="1" ht="107.25" customHeight="1">
      <c r="A5" s="71" t="s">
        <v>89</v>
      </c>
      <c r="B5" s="72" t="s">
        <v>1011</v>
      </c>
      <c r="C5" s="72" t="s">
        <v>1006</v>
      </c>
      <c r="D5" s="72">
        <v>1907</v>
      </c>
      <c r="E5" s="73" t="s">
        <v>1012</v>
      </c>
      <c r="F5" s="73" t="s">
        <v>1013</v>
      </c>
      <c r="G5" s="72" t="s">
        <v>1008</v>
      </c>
      <c r="H5" s="74">
        <v>1141913.87</v>
      </c>
      <c r="I5" s="72"/>
      <c r="J5" s="72" t="s">
        <v>1014</v>
      </c>
      <c r="K5" s="72" t="s">
        <v>164</v>
      </c>
      <c r="L5" s="74"/>
      <c r="M5" s="74">
        <v>3266</v>
      </c>
      <c r="N5" s="72"/>
      <c r="O5" s="72">
        <v>3</v>
      </c>
      <c r="P5" s="72" t="s">
        <v>120</v>
      </c>
      <c r="Q5" s="77" t="s">
        <v>130</v>
      </c>
      <c r="R5" s="72" t="s">
        <v>1009</v>
      </c>
      <c r="S5" s="72" t="s">
        <v>1010</v>
      </c>
      <c r="T5" s="639">
        <v>1141913.87</v>
      </c>
    </row>
    <row r="6" spans="1:20" ht="52.5">
      <c r="A6" s="76" t="s">
        <v>90</v>
      </c>
      <c r="B6" s="77" t="s">
        <v>124</v>
      </c>
      <c r="C6" s="72" t="s">
        <v>112</v>
      </c>
      <c r="D6" s="78">
        <v>1905</v>
      </c>
      <c r="E6" s="79" t="s">
        <v>125</v>
      </c>
      <c r="F6" s="79" t="s">
        <v>126</v>
      </c>
      <c r="G6" s="77" t="s">
        <v>127</v>
      </c>
      <c r="H6" s="77"/>
      <c r="I6" s="77" t="s">
        <v>128</v>
      </c>
      <c r="J6" s="77" t="s">
        <v>129</v>
      </c>
      <c r="K6" s="77" t="s">
        <v>119</v>
      </c>
      <c r="L6" s="80">
        <v>675</v>
      </c>
      <c r="M6" s="80">
        <v>206</v>
      </c>
      <c r="N6" s="80">
        <v>2604</v>
      </c>
      <c r="O6" s="77">
        <v>4</v>
      </c>
      <c r="P6" s="77" t="s">
        <v>120</v>
      </c>
      <c r="Q6" s="77" t="s">
        <v>130</v>
      </c>
      <c r="R6" s="77" t="s">
        <v>131</v>
      </c>
      <c r="S6" s="77" t="s">
        <v>132</v>
      </c>
      <c r="T6" s="81">
        <v>2025000</v>
      </c>
    </row>
    <row r="7" spans="1:20" s="36" customFormat="1" ht="33.75">
      <c r="A7" s="71" t="s">
        <v>152</v>
      </c>
      <c r="B7" s="3" t="s">
        <v>547</v>
      </c>
      <c r="C7" s="3"/>
      <c r="D7" s="3"/>
      <c r="E7" s="33" t="s">
        <v>552</v>
      </c>
      <c r="F7" s="33"/>
      <c r="G7" s="3" t="s">
        <v>549</v>
      </c>
      <c r="H7" s="3"/>
      <c r="I7" s="3" t="s">
        <v>551</v>
      </c>
      <c r="J7" s="3" t="s">
        <v>553</v>
      </c>
      <c r="K7" s="3" t="s">
        <v>164</v>
      </c>
      <c r="L7" s="63">
        <v>15.9</v>
      </c>
      <c r="M7" s="63"/>
      <c r="N7" s="63"/>
      <c r="O7" s="63"/>
      <c r="P7" s="63" t="s">
        <v>140</v>
      </c>
      <c r="Q7" s="63" t="s">
        <v>208</v>
      </c>
      <c r="R7" s="63"/>
      <c r="S7" s="63"/>
      <c r="T7" s="109">
        <v>23850</v>
      </c>
    </row>
    <row r="8" spans="1:20" s="36" customFormat="1" ht="33.75">
      <c r="A8" s="76" t="s">
        <v>191</v>
      </c>
      <c r="B8" s="3" t="s">
        <v>547</v>
      </c>
      <c r="C8" s="3"/>
      <c r="D8" s="3"/>
      <c r="E8" s="33" t="s">
        <v>552</v>
      </c>
      <c r="F8" s="33"/>
      <c r="G8" s="3" t="s">
        <v>548</v>
      </c>
      <c r="H8" s="3"/>
      <c r="I8" s="3" t="s">
        <v>550</v>
      </c>
      <c r="J8" s="3" t="s">
        <v>553</v>
      </c>
      <c r="K8" s="3" t="s">
        <v>164</v>
      </c>
      <c r="L8" s="63">
        <v>14.7</v>
      </c>
      <c r="M8" s="63"/>
      <c r="N8" s="63"/>
      <c r="O8" s="63"/>
      <c r="P8" s="63" t="s">
        <v>140</v>
      </c>
      <c r="Q8" s="63" t="s">
        <v>208</v>
      </c>
      <c r="R8" s="63"/>
      <c r="S8" s="63"/>
      <c r="T8" s="109">
        <v>22050</v>
      </c>
    </row>
    <row r="9" spans="1:20" s="36" customFormat="1" ht="33.75">
      <c r="A9" s="71" t="s">
        <v>198</v>
      </c>
      <c r="B9" s="3" t="s">
        <v>547</v>
      </c>
      <c r="C9" s="3"/>
      <c r="D9" s="3"/>
      <c r="E9" s="33" t="s">
        <v>552</v>
      </c>
      <c r="F9" s="33"/>
      <c r="G9" s="3" t="s">
        <v>548</v>
      </c>
      <c r="H9" s="3"/>
      <c r="I9" s="3" t="s">
        <v>550</v>
      </c>
      <c r="J9" s="3" t="s">
        <v>553</v>
      </c>
      <c r="K9" s="3" t="s">
        <v>164</v>
      </c>
      <c r="L9" s="63">
        <v>14.7</v>
      </c>
      <c r="M9" s="63"/>
      <c r="N9" s="63"/>
      <c r="O9" s="63"/>
      <c r="P9" s="63" t="s">
        <v>140</v>
      </c>
      <c r="Q9" s="63" t="s">
        <v>208</v>
      </c>
      <c r="R9" s="63"/>
      <c r="S9" s="63"/>
      <c r="T9" s="109">
        <v>22050</v>
      </c>
    </row>
    <row r="10" spans="5:20" ht="12.75">
      <c r="E10" s="82"/>
      <c r="F10" s="82"/>
      <c r="G10" s="82"/>
      <c r="H10" s="82"/>
      <c r="I10" s="82"/>
      <c r="J10" s="82"/>
      <c r="K10" s="82"/>
      <c r="L10" s="82"/>
      <c r="M10" s="82"/>
      <c r="N10" s="82"/>
      <c r="O10" s="82"/>
      <c r="P10" s="82"/>
      <c r="Q10" s="82"/>
      <c r="R10" s="82"/>
      <c r="S10" s="82"/>
      <c r="T10" s="83">
        <f>SUM(T4:T9)</f>
        <v>14423543.870000001</v>
      </c>
    </row>
    <row r="11" ht="13.5" thickBot="1"/>
    <row r="12" spans="1:20" s="172" customFormat="1" ht="15.75" thickBot="1">
      <c r="A12" s="4" t="s">
        <v>27</v>
      </c>
      <c r="B12" s="5"/>
      <c r="C12" s="5"/>
      <c r="D12" s="5"/>
      <c r="E12" s="631"/>
      <c r="F12" s="15"/>
      <c r="G12" s="15"/>
      <c r="H12" s="15"/>
      <c r="I12" s="15"/>
      <c r="J12" s="15"/>
      <c r="K12" s="15"/>
      <c r="L12" s="15"/>
      <c r="M12" s="15"/>
      <c r="N12" s="15"/>
      <c r="O12" s="15"/>
      <c r="P12" s="15"/>
      <c r="Q12" s="15"/>
      <c r="R12" s="15"/>
      <c r="S12" s="15"/>
      <c r="T12" s="16"/>
    </row>
    <row r="13" spans="1:20" s="84" customFormat="1" ht="11.25">
      <c r="A13" s="467" t="s">
        <v>82</v>
      </c>
      <c r="B13" s="467" t="s">
        <v>153</v>
      </c>
      <c r="C13" s="467" t="s">
        <v>95</v>
      </c>
      <c r="D13" s="467" t="s">
        <v>96</v>
      </c>
      <c r="E13" s="467" t="s">
        <v>97</v>
      </c>
      <c r="F13" s="474" t="s">
        <v>98</v>
      </c>
      <c r="G13" s="467" t="s">
        <v>99</v>
      </c>
      <c r="H13" s="461"/>
      <c r="I13" s="474" t="s">
        <v>100</v>
      </c>
      <c r="J13" s="474" t="s">
        <v>101</v>
      </c>
      <c r="K13" s="474" t="s">
        <v>102</v>
      </c>
      <c r="L13" s="467" t="s">
        <v>103</v>
      </c>
      <c r="M13" s="467" t="s">
        <v>104</v>
      </c>
      <c r="N13" s="474" t="s">
        <v>105</v>
      </c>
      <c r="O13" s="467" t="s">
        <v>106</v>
      </c>
      <c r="P13" s="467" t="s">
        <v>107</v>
      </c>
      <c r="Q13" s="467" t="s">
        <v>108</v>
      </c>
      <c r="R13" s="467"/>
      <c r="S13" s="467"/>
      <c r="T13" s="468" t="s">
        <v>154</v>
      </c>
    </row>
    <row r="14" spans="1:20" s="84" customFormat="1" ht="96" customHeight="1">
      <c r="A14" s="467"/>
      <c r="B14" s="467"/>
      <c r="C14" s="467"/>
      <c r="D14" s="467"/>
      <c r="E14" s="467"/>
      <c r="F14" s="472"/>
      <c r="G14" s="467"/>
      <c r="H14" s="462"/>
      <c r="I14" s="472"/>
      <c r="J14" s="472"/>
      <c r="K14" s="472"/>
      <c r="L14" s="467"/>
      <c r="M14" s="467"/>
      <c r="N14" s="472"/>
      <c r="O14" s="467"/>
      <c r="P14" s="467"/>
      <c r="Q14" s="460" t="s">
        <v>109</v>
      </c>
      <c r="R14" s="460" t="s">
        <v>110</v>
      </c>
      <c r="S14" s="460" t="s">
        <v>111</v>
      </c>
      <c r="T14" s="468"/>
    </row>
    <row r="15" spans="1:20" s="85" customFormat="1" ht="136.5" customHeight="1">
      <c r="A15" s="69">
        <v>1</v>
      </c>
      <c r="B15" s="69" t="s">
        <v>155</v>
      </c>
      <c r="C15" s="69" t="s">
        <v>156</v>
      </c>
      <c r="D15" s="69" t="s">
        <v>157</v>
      </c>
      <c r="E15" s="632" t="s">
        <v>1067</v>
      </c>
      <c r="F15" s="632" t="s">
        <v>158</v>
      </c>
      <c r="G15" s="69" t="s">
        <v>394</v>
      </c>
      <c r="H15" s="69"/>
      <c r="I15" s="69" t="s">
        <v>159</v>
      </c>
      <c r="J15" s="69" t="s">
        <v>160</v>
      </c>
      <c r="K15" s="69" t="s">
        <v>140</v>
      </c>
      <c r="L15" s="633" t="s">
        <v>24</v>
      </c>
      <c r="M15" s="633" t="s">
        <v>25</v>
      </c>
      <c r="N15" s="633" t="s">
        <v>26</v>
      </c>
      <c r="O15" s="17">
        <v>1</v>
      </c>
      <c r="P15" s="17" t="s">
        <v>140</v>
      </c>
      <c r="Q15" s="633" t="s">
        <v>161</v>
      </c>
      <c r="R15" s="633" t="s">
        <v>161</v>
      </c>
      <c r="S15" s="633" t="s">
        <v>162</v>
      </c>
      <c r="T15" s="634">
        <v>900000</v>
      </c>
    </row>
    <row r="16" spans="1:20" s="172" customFormat="1" ht="13.5" thickBot="1">
      <c r="A16" s="500" t="s">
        <v>83</v>
      </c>
      <c r="B16" s="495"/>
      <c r="C16" s="495"/>
      <c r="D16" s="495"/>
      <c r="E16" s="635"/>
      <c r="F16" s="635"/>
      <c r="G16" s="636"/>
      <c r="H16" s="636"/>
      <c r="I16" s="636"/>
      <c r="J16" s="636"/>
      <c r="K16" s="636"/>
      <c r="L16" s="637"/>
      <c r="M16" s="637"/>
      <c r="N16" s="637"/>
      <c r="O16" s="637"/>
      <c r="P16" s="637"/>
      <c r="Q16" s="637"/>
      <c r="R16" s="637"/>
      <c r="S16" s="637"/>
      <c r="T16" s="638">
        <f>SUM(T15)</f>
        <v>900000</v>
      </c>
    </row>
    <row r="17" spans="1:20" s="172" customFormat="1" ht="12.75">
      <c r="A17" s="173"/>
      <c r="B17" s="173"/>
      <c r="C17" s="173"/>
      <c r="D17" s="173"/>
      <c r="E17" s="173"/>
      <c r="F17" s="173"/>
      <c r="G17" s="173"/>
      <c r="H17" s="173"/>
      <c r="I17" s="173"/>
      <c r="J17" s="173"/>
      <c r="K17" s="173"/>
      <c r="L17" s="173"/>
      <c r="M17" s="173"/>
      <c r="N17" s="173"/>
      <c r="O17" s="173"/>
      <c r="P17" s="173"/>
      <c r="Q17" s="173"/>
      <c r="R17" s="173"/>
      <c r="S17" s="173"/>
      <c r="T17" s="174"/>
    </row>
    <row r="18" spans="1:20" s="23" customFormat="1" ht="10.5" customHeight="1">
      <c r="A18" s="18"/>
      <c r="B18" s="18"/>
      <c r="C18" s="19"/>
      <c r="D18" s="20"/>
      <c r="E18" s="21"/>
      <c r="F18" s="18"/>
      <c r="G18" s="18"/>
      <c r="H18" s="18"/>
      <c r="I18" s="18"/>
      <c r="J18" s="18"/>
      <c r="K18" s="18"/>
      <c r="L18" s="18"/>
      <c r="M18" s="18"/>
      <c r="N18" s="18"/>
      <c r="O18" s="18"/>
      <c r="P18" s="18"/>
      <c r="Q18" s="18"/>
      <c r="R18" s="18"/>
      <c r="S18" s="18"/>
      <c r="T18" s="22"/>
    </row>
    <row r="19" spans="1:20" s="27" customFormat="1" ht="11.25" thickBot="1">
      <c r="A19" s="24"/>
      <c r="B19" s="24"/>
      <c r="C19" s="24"/>
      <c r="D19" s="25"/>
      <c r="E19" s="24"/>
      <c r="F19" s="24"/>
      <c r="G19" s="24"/>
      <c r="H19" s="24"/>
      <c r="I19" s="24"/>
      <c r="J19" s="24"/>
      <c r="K19" s="24"/>
      <c r="L19" s="24"/>
      <c r="M19" s="24"/>
      <c r="N19" s="24"/>
      <c r="O19" s="24"/>
      <c r="P19" s="24"/>
      <c r="Q19" s="24"/>
      <c r="R19" s="24"/>
      <c r="S19" s="24"/>
      <c r="T19" s="26"/>
    </row>
    <row r="20" spans="1:20" s="1" customFormat="1" ht="16.5" thickBot="1">
      <c r="A20" s="4" t="s">
        <v>663</v>
      </c>
      <c r="B20" s="61"/>
      <c r="C20" s="86"/>
      <c r="D20" s="86"/>
      <c r="E20" s="86"/>
      <c r="F20" s="87"/>
      <c r="G20" s="160"/>
      <c r="H20" s="87"/>
      <c r="I20" s="7"/>
      <c r="J20" s="7"/>
      <c r="K20" s="7"/>
      <c r="L20" s="7"/>
      <c r="M20" s="7"/>
      <c r="N20" s="7"/>
      <c r="O20" s="7"/>
      <c r="P20" s="7"/>
      <c r="Q20" s="7"/>
      <c r="R20" s="7"/>
      <c r="S20" s="7"/>
      <c r="T20" s="62"/>
    </row>
    <row r="21" spans="1:20" s="9" customFormat="1" ht="30" customHeight="1">
      <c r="A21" s="472" t="s">
        <v>82</v>
      </c>
      <c r="B21" s="472" t="s">
        <v>153</v>
      </c>
      <c r="C21" s="472" t="s">
        <v>95</v>
      </c>
      <c r="D21" s="472" t="s">
        <v>96</v>
      </c>
      <c r="E21" s="472" t="s">
        <v>97</v>
      </c>
      <c r="F21" s="473" t="s">
        <v>98</v>
      </c>
      <c r="G21" s="472" t="s">
        <v>99</v>
      </c>
      <c r="H21" s="151"/>
      <c r="I21" s="474" t="s">
        <v>100</v>
      </c>
      <c r="J21" s="474" t="s">
        <v>101</v>
      </c>
      <c r="K21" s="474" t="s">
        <v>102</v>
      </c>
      <c r="L21" s="467" t="s">
        <v>103</v>
      </c>
      <c r="M21" s="467" t="s">
        <v>104</v>
      </c>
      <c r="N21" s="474" t="s">
        <v>105</v>
      </c>
      <c r="O21" s="467" t="s">
        <v>106</v>
      </c>
      <c r="P21" s="467" t="s">
        <v>107</v>
      </c>
      <c r="Q21" s="467" t="s">
        <v>108</v>
      </c>
      <c r="R21" s="467"/>
      <c r="S21" s="467"/>
      <c r="T21" s="468" t="s">
        <v>654</v>
      </c>
    </row>
    <row r="22" spans="1:20" s="9" customFormat="1" ht="76.5" customHeight="1">
      <c r="A22" s="467"/>
      <c r="B22" s="467"/>
      <c r="C22" s="467"/>
      <c r="D22" s="467"/>
      <c r="E22" s="467"/>
      <c r="F22" s="472"/>
      <c r="G22" s="467"/>
      <c r="H22" s="136"/>
      <c r="I22" s="472"/>
      <c r="J22" s="472"/>
      <c r="K22" s="472"/>
      <c r="L22" s="467"/>
      <c r="M22" s="467"/>
      <c r="N22" s="472"/>
      <c r="O22" s="467"/>
      <c r="P22" s="467"/>
      <c r="Q22" s="134" t="s">
        <v>109</v>
      </c>
      <c r="R22" s="134" t="s">
        <v>110</v>
      </c>
      <c r="S22" s="134" t="s">
        <v>111</v>
      </c>
      <c r="T22" s="468"/>
    </row>
    <row r="23" spans="1:20" s="88" customFormat="1" ht="93.75" customHeight="1">
      <c r="A23" s="152" t="s">
        <v>88</v>
      </c>
      <c r="B23" s="152" t="s">
        <v>165</v>
      </c>
      <c r="C23" s="152" t="s">
        <v>166</v>
      </c>
      <c r="D23" s="152" t="s">
        <v>407</v>
      </c>
      <c r="E23" s="153" t="s">
        <v>167</v>
      </c>
      <c r="F23" s="153" t="s">
        <v>168</v>
      </c>
      <c r="G23" s="152" t="s">
        <v>169</v>
      </c>
      <c r="H23" s="152"/>
      <c r="I23" s="152" t="s">
        <v>170</v>
      </c>
      <c r="J23" s="152" t="s">
        <v>171</v>
      </c>
      <c r="K23" s="152" t="s">
        <v>140</v>
      </c>
      <c r="L23" s="154">
        <v>2367</v>
      </c>
      <c r="M23" s="154">
        <v>1074</v>
      </c>
      <c r="N23" s="154">
        <v>8286</v>
      </c>
      <c r="O23" s="154">
        <v>2</v>
      </c>
      <c r="P23" s="154" t="s">
        <v>140</v>
      </c>
      <c r="Q23" s="155" t="s">
        <v>172</v>
      </c>
      <c r="R23" s="154" t="s">
        <v>173</v>
      </c>
      <c r="S23" s="156" t="s">
        <v>174</v>
      </c>
      <c r="T23" s="157">
        <v>7101000</v>
      </c>
    </row>
    <row r="24" spans="1:20" s="88" customFormat="1" ht="51" customHeight="1">
      <c r="A24" s="158" t="s">
        <v>89</v>
      </c>
      <c r="B24" s="158" t="s">
        <v>175</v>
      </c>
      <c r="C24" s="152" t="s">
        <v>166</v>
      </c>
      <c r="D24" s="158" t="s">
        <v>176</v>
      </c>
      <c r="E24" s="153" t="s">
        <v>177</v>
      </c>
      <c r="F24" s="153" t="s">
        <v>168</v>
      </c>
      <c r="G24" s="152" t="s">
        <v>169</v>
      </c>
      <c r="H24" s="152"/>
      <c r="I24" s="152" t="s">
        <v>170</v>
      </c>
      <c r="J24" s="152" t="s">
        <v>171</v>
      </c>
      <c r="K24" s="158" t="s">
        <v>140</v>
      </c>
      <c r="L24" s="154">
        <v>1291.5</v>
      </c>
      <c r="M24" s="154">
        <v>1436.8</v>
      </c>
      <c r="N24" s="154">
        <v>8123.8</v>
      </c>
      <c r="O24" s="154">
        <v>1</v>
      </c>
      <c r="P24" s="154" t="s">
        <v>140</v>
      </c>
      <c r="Q24" s="155" t="s">
        <v>172</v>
      </c>
      <c r="R24" s="154" t="s">
        <v>178</v>
      </c>
      <c r="S24" s="156" t="s">
        <v>179</v>
      </c>
      <c r="T24" s="157">
        <v>3874500</v>
      </c>
    </row>
    <row r="25" spans="1:20" s="88" customFormat="1" ht="57.75" customHeight="1">
      <c r="A25" s="158" t="s">
        <v>90</v>
      </c>
      <c r="B25" s="158" t="s">
        <v>163</v>
      </c>
      <c r="C25" s="152" t="s">
        <v>166</v>
      </c>
      <c r="D25" s="158" t="s">
        <v>180</v>
      </c>
      <c r="E25" s="153" t="s">
        <v>181</v>
      </c>
      <c r="F25" s="153" t="s">
        <v>168</v>
      </c>
      <c r="G25" s="152" t="s">
        <v>182</v>
      </c>
      <c r="H25" s="152"/>
      <c r="I25" s="152" t="s">
        <v>183</v>
      </c>
      <c r="J25" s="152" t="s">
        <v>184</v>
      </c>
      <c r="K25" s="152" t="s">
        <v>140</v>
      </c>
      <c r="L25" s="154">
        <v>5011</v>
      </c>
      <c r="M25" s="154">
        <v>906.2</v>
      </c>
      <c r="N25" s="154">
        <v>15035</v>
      </c>
      <c r="O25" s="154">
        <v>3</v>
      </c>
      <c r="P25" s="154" t="s">
        <v>141</v>
      </c>
      <c r="Q25" s="154" t="s">
        <v>172</v>
      </c>
      <c r="R25" s="154" t="s">
        <v>185</v>
      </c>
      <c r="S25" s="156" t="s">
        <v>186</v>
      </c>
      <c r="T25" s="157">
        <v>15033000</v>
      </c>
    </row>
    <row r="26" spans="1:20" s="88" customFormat="1" ht="44.25" customHeight="1">
      <c r="A26" s="158" t="s">
        <v>152</v>
      </c>
      <c r="B26" s="158" t="s">
        <v>187</v>
      </c>
      <c r="C26" s="152" t="s">
        <v>166</v>
      </c>
      <c r="D26" s="158" t="s">
        <v>180</v>
      </c>
      <c r="E26" s="153" t="s">
        <v>188</v>
      </c>
      <c r="F26" s="153" t="s">
        <v>189</v>
      </c>
      <c r="G26" s="152" t="s">
        <v>182</v>
      </c>
      <c r="H26" s="152"/>
      <c r="I26" s="152" t="s">
        <v>183</v>
      </c>
      <c r="J26" s="152" t="s">
        <v>184</v>
      </c>
      <c r="K26" s="152" t="s">
        <v>140</v>
      </c>
      <c r="L26" s="154">
        <v>405</v>
      </c>
      <c r="M26" s="154">
        <v>504</v>
      </c>
      <c r="N26" s="154">
        <v>2063</v>
      </c>
      <c r="O26" s="154">
        <v>1</v>
      </c>
      <c r="P26" s="154" t="s">
        <v>140</v>
      </c>
      <c r="Q26" s="154" t="s">
        <v>172</v>
      </c>
      <c r="R26" s="154" t="s">
        <v>190</v>
      </c>
      <c r="S26" s="156" t="s">
        <v>174</v>
      </c>
      <c r="T26" s="157">
        <v>1215000</v>
      </c>
    </row>
    <row r="27" spans="1:20" s="88" customFormat="1" ht="53.25" customHeight="1">
      <c r="A27" s="158" t="s">
        <v>191</v>
      </c>
      <c r="B27" s="158" t="s">
        <v>192</v>
      </c>
      <c r="C27" s="152" t="s">
        <v>193</v>
      </c>
      <c r="D27" s="158">
        <v>1965</v>
      </c>
      <c r="E27" s="153" t="s">
        <v>194</v>
      </c>
      <c r="F27" s="153" t="s">
        <v>195</v>
      </c>
      <c r="G27" s="152" t="s">
        <v>169</v>
      </c>
      <c r="H27" s="152"/>
      <c r="I27" s="152" t="s">
        <v>170</v>
      </c>
      <c r="J27" s="152" t="s">
        <v>196</v>
      </c>
      <c r="K27" s="158" t="s">
        <v>140</v>
      </c>
      <c r="L27" s="154">
        <v>266</v>
      </c>
      <c r="M27" s="154">
        <v>435</v>
      </c>
      <c r="N27" s="154">
        <v>1064</v>
      </c>
      <c r="O27" s="154">
        <v>1</v>
      </c>
      <c r="P27" s="154" t="s">
        <v>140</v>
      </c>
      <c r="Q27" s="154" t="s">
        <v>197</v>
      </c>
      <c r="R27" s="154" t="s">
        <v>178</v>
      </c>
      <c r="S27" s="156" t="s">
        <v>179</v>
      </c>
      <c r="T27" s="157">
        <v>798000</v>
      </c>
    </row>
    <row r="28" spans="1:20" s="88" customFormat="1" ht="80.25" customHeight="1">
      <c r="A28" s="158" t="s">
        <v>198</v>
      </c>
      <c r="B28" s="158" t="s">
        <v>199</v>
      </c>
      <c r="C28" s="152" t="s">
        <v>200</v>
      </c>
      <c r="D28" s="158">
        <v>1965</v>
      </c>
      <c r="E28" s="153" t="s">
        <v>201</v>
      </c>
      <c r="F28" s="153" t="s">
        <v>202</v>
      </c>
      <c r="G28" s="152" t="s">
        <v>169</v>
      </c>
      <c r="H28" s="152"/>
      <c r="I28" s="152" t="s">
        <v>170</v>
      </c>
      <c r="J28" s="152" t="s">
        <v>203</v>
      </c>
      <c r="K28" s="158" t="s">
        <v>140</v>
      </c>
      <c r="L28" s="154">
        <v>226</v>
      </c>
      <c r="M28" s="154">
        <v>230.3</v>
      </c>
      <c r="N28" s="154">
        <v>679</v>
      </c>
      <c r="O28" s="154">
        <v>1</v>
      </c>
      <c r="P28" s="154" t="s">
        <v>140</v>
      </c>
      <c r="Q28" s="154" t="s">
        <v>197</v>
      </c>
      <c r="R28" s="159" t="s">
        <v>178</v>
      </c>
      <c r="S28" s="156" t="s">
        <v>204</v>
      </c>
      <c r="T28" s="157">
        <v>678000</v>
      </c>
    </row>
    <row r="29" spans="1:20" s="1" customFormat="1" ht="13.5" customHeight="1">
      <c r="A29" s="509" t="s">
        <v>83</v>
      </c>
      <c r="B29" s="510"/>
      <c r="C29" s="510"/>
      <c r="D29" s="511"/>
      <c r="E29" s="89"/>
      <c r="F29" s="90"/>
      <c r="G29" s="91"/>
      <c r="H29" s="91"/>
      <c r="I29" s="91"/>
      <c r="J29" s="91"/>
      <c r="K29" s="91"/>
      <c r="L29" s="92"/>
      <c r="M29" s="92"/>
      <c r="N29" s="92"/>
      <c r="O29" s="92"/>
      <c r="P29" s="92"/>
      <c r="Q29" s="92"/>
      <c r="R29" s="92"/>
      <c r="S29" s="93"/>
      <c r="T29" s="94">
        <f>SUM(T23:T28)</f>
        <v>28699500</v>
      </c>
    </row>
    <row r="30" spans="1:20" s="1" customFormat="1" ht="13.5">
      <c r="A30" s="28"/>
      <c r="B30" s="28"/>
      <c r="C30" s="28"/>
      <c r="D30" s="28"/>
      <c r="E30" s="29"/>
      <c r="F30" s="29"/>
      <c r="G30" s="30"/>
      <c r="H30" s="30"/>
      <c r="I30" s="30"/>
      <c r="J30" s="30"/>
      <c r="K30" s="30"/>
      <c r="L30" s="31"/>
      <c r="M30" s="31"/>
      <c r="N30" s="31"/>
      <c r="O30" s="31"/>
      <c r="P30" s="31"/>
      <c r="Q30" s="31"/>
      <c r="R30" s="31"/>
      <c r="S30" s="31"/>
      <c r="T30" s="32"/>
    </row>
    <row r="31" spans="1:20" ht="13.5" thickBot="1">
      <c r="A31" s="30"/>
      <c r="B31" s="30"/>
      <c r="C31" s="30"/>
      <c r="D31" s="30"/>
      <c r="E31" s="29"/>
      <c r="F31" s="30"/>
      <c r="G31" s="95"/>
      <c r="H31" s="95"/>
      <c r="I31" s="30"/>
      <c r="J31" s="30"/>
      <c r="K31" s="30"/>
      <c r="L31" s="30"/>
      <c r="M31" s="96"/>
      <c r="N31" s="96"/>
      <c r="O31" s="96"/>
      <c r="P31" s="96"/>
      <c r="Q31" s="96"/>
      <c r="R31" s="96"/>
      <c r="S31" s="96"/>
      <c r="T31" s="97"/>
    </row>
    <row r="32" spans="1:20" ht="16.5" thickBot="1" thickTop="1">
      <c r="A32" s="98" t="s">
        <v>354</v>
      </c>
      <c r="B32" s="99"/>
      <c r="C32" s="100"/>
      <c r="D32" s="100"/>
      <c r="E32" s="133"/>
      <c r="F32" s="68"/>
      <c r="G32" s="15"/>
      <c r="H32" s="15"/>
      <c r="I32" s="15"/>
      <c r="J32" s="15"/>
      <c r="K32" s="15"/>
      <c r="L32" s="15"/>
      <c r="M32" s="15"/>
      <c r="N32" s="15"/>
      <c r="O32" s="15"/>
      <c r="P32" s="15"/>
      <c r="Q32" s="15"/>
      <c r="R32" s="15"/>
      <c r="S32" s="15"/>
      <c r="T32" s="16"/>
    </row>
    <row r="33" spans="1:20" s="84" customFormat="1" ht="74.25" customHeight="1" thickTop="1">
      <c r="A33" s="512" t="s">
        <v>82</v>
      </c>
      <c r="B33" s="486" t="s">
        <v>153</v>
      </c>
      <c r="C33" s="486" t="s">
        <v>95</v>
      </c>
      <c r="D33" s="486" t="s">
        <v>96</v>
      </c>
      <c r="E33" s="486" t="s">
        <v>97</v>
      </c>
      <c r="F33" s="473" t="s">
        <v>98</v>
      </c>
      <c r="G33" s="486" t="s">
        <v>99</v>
      </c>
      <c r="H33" s="141"/>
      <c r="I33" s="493" t="s">
        <v>100</v>
      </c>
      <c r="J33" s="493" t="s">
        <v>101</v>
      </c>
      <c r="K33" s="493" t="s">
        <v>102</v>
      </c>
      <c r="L33" s="486" t="s">
        <v>103</v>
      </c>
      <c r="M33" s="486" t="s">
        <v>104</v>
      </c>
      <c r="N33" s="493" t="s">
        <v>105</v>
      </c>
      <c r="O33" s="486" t="s">
        <v>106</v>
      </c>
      <c r="P33" s="486" t="s">
        <v>107</v>
      </c>
      <c r="Q33" s="486" t="s">
        <v>108</v>
      </c>
      <c r="R33" s="486"/>
      <c r="S33" s="486"/>
      <c r="T33" s="521" t="s">
        <v>653</v>
      </c>
    </row>
    <row r="34" spans="1:20" s="84" customFormat="1" ht="51" customHeight="1" thickBot="1">
      <c r="A34" s="513"/>
      <c r="B34" s="487"/>
      <c r="C34" s="487"/>
      <c r="D34" s="487"/>
      <c r="E34" s="487"/>
      <c r="F34" s="492"/>
      <c r="G34" s="487"/>
      <c r="H34" s="142"/>
      <c r="I34" s="492"/>
      <c r="J34" s="492"/>
      <c r="K34" s="492"/>
      <c r="L34" s="487"/>
      <c r="M34" s="487"/>
      <c r="N34" s="492"/>
      <c r="O34" s="487"/>
      <c r="P34" s="487"/>
      <c r="Q34" s="138" t="s">
        <v>109</v>
      </c>
      <c r="R34" s="138" t="s">
        <v>110</v>
      </c>
      <c r="S34" s="138" t="s">
        <v>111</v>
      </c>
      <c r="T34" s="522"/>
    </row>
    <row r="35" spans="1:20" s="85" customFormat="1" ht="45.75" thickTop="1">
      <c r="A35" s="489">
        <v>1</v>
      </c>
      <c r="B35" s="475" t="s">
        <v>211</v>
      </c>
      <c r="C35" s="475" t="s">
        <v>355</v>
      </c>
      <c r="D35" s="475" t="s">
        <v>356</v>
      </c>
      <c r="E35" s="101" t="s">
        <v>357</v>
      </c>
      <c r="F35" s="101" t="s">
        <v>358</v>
      </c>
      <c r="G35" s="475" t="s">
        <v>359</v>
      </c>
      <c r="H35" s="143"/>
      <c r="I35" s="475" t="s">
        <v>360</v>
      </c>
      <c r="J35" s="475" t="s">
        <v>361</v>
      </c>
      <c r="K35" s="475" t="s">
        <v>140</v>
      </c>
      <c r="L35" s="475">
        <v>2780</v>
      </c>
      <c r="M35" s="508" t="s">
        <v>362</v>
      </c>
      <c r="N35" s="508">
        <v>11624</v>
      </c>
      <c r="O35" s="508">
        <v>2</v>
      </c>
      <c r="P35" s="508" t="s">
        <v>363</v>
      </c>
      <c r="Q35" s="508" t="s">
        <v>208</v>
      </c>
      <c r="R35" s="102" t="s">
        <v>364</v>
      </c>
      <c r="S35" s="102" t="s">
        <v>365</v>
      </c>
      <c r="T35" s="514">
        <v>8340000</v>
      </c>
    </row>
    <row r="36" spans="1:20" s="85" customFormat="1" ht="67.5">
      <c r="A36" s="490"/>
      <c r="B36" s="476"/>
      <c r="C36" s="476"/>
      <c r="D36" s="476"/>
      <c r="E36" s="33" t="s">
        <v>447</v>
      </c>
      <c r="F36" s="33" t="s">
        <v>367</v>
      </c>
      <c r="G36" s="476"/>
      <c r="H36" s="144"/>
      <c r="I36" s="476"/>
      <c r="J36" s="476"/>
      <c r="K36" s="476"/>
      <c r="L36" s="476"/>
      <c r="M36" s="506"/>
      <c r="N36" s="506"/>
      <c r="O36" s="506"/>
      <c r="P36" s="506"/>
      <c r="Q36" s="506"/>
      <c r="R36" s="63" t="s">
        <v>368</v>
      </c>
      <c r="S36" s="63" t="s">
        <v>312</v>
      </c>
      <c r="T36" s="515"/>
    </row>
    <row r="37" spans="1:20" s="85" customFormat="1" ht="12">
      <c r="A37" s="490"/>
      <c r="B37" s="476"/>
      <c r="C37" s="476"/>
      <c r="D37" s="476"/>
      <c r="E37" s="33" t="s">
        <v>369</v>
      </c>
      <c r="F37" s="483"/>
      <c r="G37" s="476"/>
      <c r="H37" s="144"/>
      <c r="I37" s="476"/>
      <c r="J37" s="476"/>
      <c r="K37" s="476"/>
      <c r="L37" s="476"/>
      <c r="M37" s="506"/>
      <c r="N37" s="506"/>
      <c r="O37" s="506"/>
      <c r="P37" s="506"/>
      <c r="Q37" s="506"/>
      <c r="R37" s="63" t="s">
        <v>370</v>
      </c>
      <c r="S37" s="505"/>
      <c r="T37" s="515"/>
    </row>
    <row r="38" spans="1:20" s="85" customFormat="1" ht="12">
      <c r="A38" s="490"/>
      <c r="B38" s="476"/>
      <c r="C38" s="476"/>
      <c r="D38" s="476"/>
      <c r="E38" s="33" t="s">
        <v>371</v>
      </c>
      <c r="F38" s="476"/>
      <c r="G38" s="476"/>
      <c r="H38" s="144"/>
      <c r="I38" s="476"/>
      <c r="J38" s="476"/>
      <c r="K38" s="476"/>
      <c r="L38" s="476"/>
      <c r="M38" s="506"/>
      <c r="N38" s="506"/>
      <c r="O38" s="506"/>
      <c r="P38" s="506"/>
      <c r="Q38" s="506"/>
      <c r="R38" s="505"/>
      <c r="S38" s="506"/>
      <c r="T38" s="515"/>
    </row>
    <row r="39" spans="1:20" s="85" customFormat="1" ht="12">
      <c r="A39" s="490"/>
      <c r="B39" s="476"/>
      <c r="C39" s="476"/>
      <c r="D39" s="476"/>
      <c r="E39" s="33" t="s">
        <v>372</v>
      </c>
      <c r="F39" s="476"/>
      <c r="G39" s="476"/>
      <c r="H39" s="144"/>
      <c r="I39" s="476"/>
      <c r="J39" s="476"/>
      <c r="K39" s="476"/>
      <c r="L39" s="476"/>
      <c r="M39" s="506"/>
      <c r="N39" s="506"/>
      <c r="O39" s="506"/>
      <c r="P39" s="506"/>
      <c r="Q39" s="506"/>
      <c r="R39" s="506"/>
      <c r="S39" s="506"/>
      <c r="T39" s="515"/>
    </row>
    <row r="40" spans="1:20" s="85" customFormat="1" ht="12">
      <c r="A40" s="490"/>
      <c r="B40" s="476"/>
      <c r="C40" s="476"/>
      <c r="D40" s="476"/>
      <c r="E40" s="33" t="s">
        <v>373</v>
      </c>
      <c r="F40" s="476"/>
      <c r="G40" s="476"/>
      <c r="H40" s="144"/>
      <c r="I40" s="476"/>
      <c r="J40" s="476"/>
      <c r="K40" s="476"/>
      <c r="L40" s="476"/>
      <c r="M40" s="506"/>
      <c r="N40" s="506"/>
      <c r="O40" s="506"/>
      <c r="P40" s="506"/>
      <c r="Q40" s="506"/>
      <c r="R40" s="506"/>
      <c r="S40" s="506"/>
      <c r="T40" s="515"/>
    </row>
    <row r="41" spans="1:20" s="85" customFormat="1" ht="12">
      <c r="A41" s="490"/>
      <c r="B41" s="476"/>
      <c r="C41" s="476"/>
      <c r="D41" s="476"/>
      <c r="E41" s="33" t="s">
        <v>374</v>
      </c>
      <c r="F41" s="476"/>
      <c r="G41" s="476"/>
      <c r="H41" s="144"/>
      <c r="I41" s="476"/>
      <c r="J41" s="476"/>
      <c r="K41" s="476"/>
      <c r="L41" s="476"/>
      <c r="M41" s="506"/>
      <c r="N41" s="506"/>
      <c r="O41" s="506"/>
      <c r="P41" s="506"/>
      <c r="Q41" s="506"/>
      <c r="R41" s="506"/>
      <c r="S41" s="506"/>
      <c r="T41" s="515"/>
    </row>
    <row r="42" spans="1:20" s="85" customFormat="1" ht="12">
      <c r="A42" s="490"/>
      <c r="B42" s="476"/>
      <c r="C42" s="476"/>
      <c r="D42" s="476"/>
      <c r="E42" s="33" t="s">
        <v>375</v>
      </c>
      <c r="F42" s="476"/>
      <c r="G42" s="476"/>
      <c r="H42" s="144"/>
      <c r="I42" s="476"/>
      <c r="J42" s="476"/>
      <c r="K42" s="476"/>
      <c r="L42" s="476"/>
      <c r="M42" s="506"/>
      <c r="N42" s="506"/>
      <c r="O42" s="506"/>
      <c r="P42" s="506"/>
      <c r="Q42" s="506"/>
      <c r="R42" s="506"/>
      <c r="S42" s="506"/>
      <c r="T42" s="515"/>
    </row>
    <row r="43" spans="1:20" s="85" customFormat="1" ht="23.25" thickBot="1">
      <c r="A43" s="491"/>
      <c r="B43" s="477"/>
      <c r="C43" s="477"/>
      <c r="D43" s="477"/>
      <c r="E43" s="103" t="s">
        <v>376</v>
      </c>
      <c r="F43" s="477"/>
      <c r="G43" s="477"/>
      <c r="H43" s="145"/>
      <c r="I43" s="477"/>
      <c r="J43" s="477"/>
      <c r="K43" s="477"/>
      <c r="L43" s="477"/>
      <c r="M43" s="507"/>
      <c r="N43" s="507"/>
      <c r="O43" s="507"/>
      <c r="P43" s="507"/>
      <c r="Q43" s="507"/>
      <c r="R43" s="507"/>
      <c r="S43" s="507"/>
      <c r="T43" s="516"/>
    </row>
    <row r="44" spans="1:20" s="85" customFormat="1" ht="68.25" thickTop="1">
      <c r="A44" s="517">
        <v>2</v>
      </c>
      <c r="B44" s="488" t="s">
        <v>377</v>
      </c>
      <c r="C44" s="488" t="s">
        <v>378</v>
      </c>
      <c r="D44" s="488" t="s">
        <v>379</v>
      </c>
      <c r="E44" s="104" t="s">
        <v>380</v>
      </c>
      <c r="F44" s="104" t="s">
        <v>367</v>
      </c>
      <c r="G44" s="488" t="s">
        <v>381</v>
      </c>
      <c r="H44" s="139"/>
      <c r="I44" s="488" t="s">
        <v>360</v>
      </c>
      <c r="J44" s="488" t="s">
        <v>361</v>
      </c>
      <c r="K44" s="488" t="s">
        <v>140</v>
      </c>
      <c r="L44" s="488">
        <v>1147</v>
      </c>
      <c r="M44" s="503" t="s">
        <v>362</v>
      </c>
      <c r="N44" s="503">
        <v>8059</v>
      </c>
      <c r="O44" s="503">
        <v>2</v>
      </c>
      <c r="P44" s="503" t="s">
        <v>382</v>
      </c>
      <c r="Q44" s="503" t="s">
        <v>208</v>
      </c>
      <c r="R44" s="503" t="s">
        <v>364</v>
      </c>
      <c r="S44" s="102" t="s">
        <v>365</v>
      </c>
      <c r="T44" s="523">
        <v>3441000</v>
      </c>
    </row>
    <row r="45" spans="1:20" s="85" customFormat="1" ht="33.75">
      <c r="A45" s="518"/>
      <c r="B45" s="485"/>
      <c r="C45" s="485"/>
      <c r="D45" s="485"/>
      <c r="E45" s="33" t="s">
        <v>383</v>
      </c>
      <c r="F45" s="33" t="s">
        <v>384</v>
      </c>
      <c r="G45" s="519"/>
      <c r="H45" s="140"/>
      <c r="I45" s="485"/>
      <c r="J45" s="485"/>
      <c r="K45" s="485"/>
      <c r="L45" s="485"/>
      <c r="M45" s="504"/>
      <c r="N45" s="504"/>
      <c r="O45" s="504"/>
      <c r="P45" s="504"/>
      <c r="Q45" s="504"/>
      <c r="R45" s="504"/>
      <c r="S45" s="63" t="s">
        <v>385</v>
      </c>
      <c r="T45" s="524"/>
    </row>
    <row r="46" spans="1:20" s="85" customFormat="1" ht="12.75">
      <c r="A46" s="518"/>
      <c r="B46" s="485"/>
      <c r="C46" s="485"/>
      <c r="D46" s="485"/>
      <c r="E46" s="33" t="s">
        <v>366</v>
      </c>
      <c r="F46" s="484"/>
      <c r="G46" s="519"/>
      <c r="H46" s="140"/>
      <c r="I46" s="485"/>
      <c r="J46" s="485"/>
      <c r="K46" s="485"/>
      <c r="L46" s="485"/>
      <c r="M46" s="504"/>
      <c r="N46" s="504"/>
      <c r="O46" s="504"/>
      <c r="P46" s="504"/>
      <c r="Q46" s="504"/>
      <c r="R46" s="504"/>
      <c r="S46" s="525"/>
      <c r="T46" s="524"/>
    </row>
    <row r="47" spans="1:20" s="85" customFormat="1" ht="12.75">
      <c r="A47" s="518"/>
      <c r="B47" s="485"/>
      <c r="C47" s="485"/>
      <c r="D47" s="485"/>
      <c r="E47" s="33" t="s">
        <v>386</v>
      </c>
      <c r="F47" s="485"/>
      <c r="G47" s="519"/>
      <c r="H47" s="140"/>
      <c r="I47" s="485"/>
      <c r="J47" s="485"/>
      <c r="K47" s="485"/>
      <c r="L47" s="485"/>
      <c r="M47" s="504"/>
      <c r="N47" s="504"/>
      <c r="O47" s="504"/>
      <c r="P47" s="504"/>
      <c r="Q47" s="504"/>
      <c r="R47" s="504"/>
      <c r="S47" s="504"/>
      <c r="T47" s="524"/>
    </row>
    <row r="48" spans="1:20" s="85" customFormat="1" ht="12.75">
      <c r="A48" s="518"/>
      <c r="B48" s="485"/>
      <c r="C48" s="485"/>
      <c r="D48" s="485"/>
      <c r="E48" s="33" t="s">
        <v>373</v>
      </c>
      <c r="F48" s="485"/>
      <c r="G48" s="519"/>
      <c r="H48" s="140"/>
      <c r="I48" s="485"/>
      <c r="J48" s="485"/>
      <c r="K48" s="485"/>
      <c r="L48" s="485"/>
      <c r="M48" s="504"/>
      <c r="N48" s="504"/>
      <c r="O48" s="504"/>
      <c r="P48" s="504"/>
      <c r="Q48" s="504"/>
      <c r="R48" s="504"/>
      <c r="S48" s="504"/>
      <c r="T48" s="524"/>
    </row>
    <row r="49" spans="1:20" s="85" customFormat="1" ht="12.75">
      <c r="A49" s="518"/>
      <c r="B49" s="485"/>
      <c r="C49" s="485"/>
      <c r="D49" s="485"/>
      <c r="E49" s="33" t="s">
        <v>375</v>
      </c>
      <c r="F49" s="485"/>
      <c r="G49" s="519"/>
      <c r="H49" s="140"/>
      <c r="I49" s="485"/>
      <c r="J49" s="485"/>
      <c r="K49" s="485"/>
      <c r="L49" s="485"/>
      <c r="M49" s="504"/>
      <c r="N49" s="504"/>
      <c r="O49" s="504"/>
      <c r="P49" s="504"/>
      <c r="Q49" s="504"/>
      <c r="R49" s="504"/>
      <c r="S49" s="504"/>
      <c r="T49" s="524"/>
    </row>
    <row r="50" spans="1:20" s="85" customFormat="1" ht="12.75">
      <c r="A50" s="518"/>
      <c r="B50" s="485"/>
      <c r="C50" s="485"/>
      <c r="D50" s="485"/>
      <c r="E50" s="147" t="s">
        <v>387</v>
      </c>
      <c r="F50" s="485"/>
      <c r="G50" s="519"/>
      <c r="H50" s="140"/>
      <c r="I50" s="485"/>
      <c r="J50" s="485"/>
      <c r="K50" s="485"/>
      <c r="L50" s="485"/>
      <c r="M50" s="504"/>
      <c r="N50" s="504"/>
      <c r="O50" s="504"/>
      <c r="P50" s="504"/>
      <c r="Q50" s="504"/>
      <c r="R50" s="504"/>
      <c r="S50" s="504"/>
      <c r="T50" s="524"/>
    </row>
    <row r="51" spans="1:20" ht="12.75">
      <c r="A51" s="105"/>
      <c r="B51" s="105"/>
      <c r="C51" s="105"/>
      <c r="D51" s="105"/>
      <c r="E51" s="106"/>
      <c r="F51" s="105"/>
      <c r="G51" s="107"/>
      <c r="H51" s="107"/>
      <c r="I51" s="105"/>
      <c r="J51" s="105"/>
      <c r="K51" s="105"/>
      <c r="L51" s="105"/>
      <c r="M51" s="108"/>
      <c r="N51" s="108"/>
      <c r="O51" s="108"/>
      <c r="P51" s="108"/>
      <c r="Q51" s="108"/>
      <c r="R51" s="108"/>
      <c r="S51" s="108"/>
      <c r="T51" s="94">
        <f>SUM(T35:T50)</f>
        <v>11781000</v>
      </c>
    </row>
    <row r="52" spans="1:20" s="27" customFormat="1" ht="12.75" customHeight="1">
      <c r="A52" s="24"/>
      <c r="B52" s="24"/>
      <c r="C52" s="24"/>
      <c r="D52" s="25"/>
      <c r="E52" s="24"/>
      <c r="F52" s="24"/>
      <c r="G52" s="24"/>
      <c r="H52" s="24"/>
      <c r="I52" s="24"/>
      <c r="J52" s="24"/>
      <c r="K52" s="24"/>
      <c r="L52" s="24"/>
      <c r="M52" s="24"/>
      <c r="N52" s="24"/>
      <c r="O52" s="24"/>
      <c r="P52" s="24"/>
      <c r="Q52" s="24"/>
      <c r="R52" s="24"/>
      <c r="S52" s="24"/>
      <c r="T52" s="26"/>
    </row>
    <row r="53" spans="1:20" s="27" customFormat="1" ht="11.25" thickBot="1">
      <c r="A53" s="24"/>
      <c r="B53" s="24"/>
      <c r="C53" s="24"/>
      <c r="D53" s="25"/>
      <c r="E53" s="24"/>
      <c r="F53" s="24"/>
      <c r="G53" s="24"/>
      <c r="H53" s="24"/>
      <c r="I53" s="24"/>
      <c r="J53" s="24"/>
      <c r="K53" s="24"/>
      <c r="L53" s="24"/>
      <c r="M53" s="24"/>
      <c r="N53" s="24"/>
      <c r="O53" s="24"/>
      <c r="P53" s="24"/>
      <c r="Q53" s="24"/>
      <c r="R53" s="24"/>
      <c r="S53" s="24"/>
      <c r="T53" s="26"/>
    </row>
    <row r="54" spans="1:20" s="8" customFormat="1" ht="18" thickBot="1">
      <c r="A54" s="4" t="s">
        <v>28</v>
      </c>
      <c r="B54" s="5"/>
      <c r="C54" s="628"/>
      <c r="D54" s="629"/>
      <c r="E54" s="629"/>
      <c r="F54" s="630"/>
      <c r="G54" s="15"/>
      <c r="H54" s="15"/>
      <c r="I54" s="15"/>
      <c r="J54" s="15"/>
      <c r="K54" s="15"/>
      <c r="L54" s="15"/>
      <c r="M54" s="15"/>
      <c r="N54" s="15"/>
      <c r="O54" s="15"/>
      <c r="P54" s="15"/>
      <c r="Q54" s="15"/>
      <c r="R54" s="15"/>
      <c r="S54" s="15"/>
      <c r="T54" s="16"/>
    </row>
    <row r="55" spans="1:20" s="190" customFormat="1" ht="30" customHeight="1">
      <c r="A55" s="467" t="s">
        <v>82</v>
      </c>
      <c r="B55" s="467" t="s">
        <v>153</v>
      </c>
      <c r="C55" s="472" t="s">
        <v>95</v>
      </c>
      <c r="D55" s="472" t="s">
        <v>96</v>
      </c>
      <c r="E55" s="472" t="s">
        <v>97</v>
      </c>
      <c r="F55" s="473" t="s">
        <v>98</v>
      </c>
      <c r="G55" s="467" t="s">
        <v>99</v>
      </c>
      <c r="H55" s="203"/>
      <c r="I55" s="474" t="s">
        <v>100</v>
      </c>
      <c r="J55" s="474" t="s">
        <v>101</v>
      </c>
      <c r="K55" s="474" t="s">
        <v>102</v>
      </c>
      <c r="L55" s="467" t="s">
        <v>103</v>
      </c>
      <c r="M55" s="467" t="s">
        <v>104</v>
      </c>
      <c r="N55" s="474" t="s">
        <v>105</v>
      </c>
      <c r="O55" s="467" t="s">
        <v>106</v>
      </c>
      <c r="P55" s="467" t="s">
        <v>107</v>
      </c>
      <c r="Q55" s="467" t="s">
        <v>108</v>
      </c>
      <c r="R55" s="467"/>
      <c r="S55" s="467"/>
      <c r="T55" s="468" t="s">
        <v>651</v>
      </c>
    </row>
    <row r="56" spans="1:20" s="190" customFormat="1" ht="76.5" customHeight="1">
      <c r="A56" s="467"/>
      <c r="B56" s="467"/>
      <c r="C56" s="467"/>
      <c r="D56" s="467"/>
      <c r="E56" s="467"/>
      <c r="F56" s="472"/>
      <c r="G56" s="467"/>
      <c r="H56" s="202"/>
      <c r="I56" s="472"/>
      <c r="J56" s="472"/>
      <c r="K56" s="472"/>
      <c r="L56" s="467"/>
      <c r="M56" s="467"/>
      <c r="N56" s="472"/>
      <c r="O56" s="467"/>
      <c r="P56" s="467"/>
      <c r="Q56" s="201" t="s">
        <v>109</v>
      </c>
      <c r="R56" s="201" t="s">
        <v>110</v>
      </c>
      <c r="S56" s="201" t="s">
        <v>111</v>
      </c>
      <c r="T56" s="468"/>
    </row>
    <row r="57" spans="1:20" s="193" customFormat="1" ht="33.75">
      <c r="A57" s="192">
        <v>1</v>
      </c>
      <c r="B57" s="188" t="s">
        <v>211</v>
      </c>
      <c r="C57" s="188" t="s">
        <v>212</v>
      </c>
      <c r="D57" s="188" t="s">
        <v>205</v>
      </c>
      <c r="E57" s="191" t="s">
        <v>213</v>
      </c>
      <c r="F57" s="191" t="s">
        <v>206</v>
      </c>
      <c r="G57" s="192" t="s">
        <v>214</v>
      </c>
      <c r="H57" s="192"/>
      <c r="I57" s="188" t="s">
        <v>215</v>
      </c>
      <c r="J57" s="192" t="s">
        <v>216</v>
      </c>
      <c r="K57" s="192" t="s">
        <v>164</v>
      </c>
      <c r="L57" s="189">
        <v>936.6</v>
      </c>
      <c r="M57" s="189">
        <v>321.8</v>
      </c>
      <c r="N57" s="189">
        <v>3989.5</v>
      </c>
      <c r="O57" s="189">
        <v>4</v>
      </c>
      <c r="P57" s="189" t="s">
        <v>141</v>
      </c>
      <c r="Q57" s="189" t="s">
        <v>208</v>
      </c>
      <c r="R57" s="189" t="s">
        <v>217</v>
      </c>
      <c r="S57" s="189" t="s">
        <v>210</v>
      </c>
      <c r="T57" s="194">
        <v>2806800</v>
      </c>
    </row>
    <row r="58" spans="1:20" s="193" customFormat="1" ht="22.5">
      <c r="A58" s="192">
        <v>2</v>
      </c>
      <c r="B58" s="188" t="s">
        <v>220</v>
      </c>
      <c r="C58" s="188" t="s">
        <v>221</v>
      </c>
      <c r="D58" s="188">
        <v>2006</v>
      </c>
      <c r="E58" s="191"/>
      <c r="F58" s="191" t="s">
        <v>222</v>
      </c>
      <c r="G58" s="188" t="s">
        <v>61</v>
      </c>
      <c r="H58" s="188"/>
      <c r="I58" s="188" t="s">
        <v>236</v>
      </c>
      <c r="J58" s="188" t="s">
        <v>223</v>
      </c>
      <c r="K58" s="188" t="s">
        <v>164</v>
      </c>
      <c r="L58" s="189">
        <v>10</v>
      </c>
      <c r="M58" s="189">
        <v>10</v>
      </c>
      <c r="N58" s="189">
        <v>25</v>
      </c>
      <c r="O58" s="189"/>
      <c r="P58" s="189"/>
      <c r="Q58" s="189"/>
      <c r="R58" s="189"/>
      <c r="S58" s="189"/>
      <c r="T58" s="200">
        <v>8622</v>
      </c>
    </row>
    <row r="59" spans="1:20" s="193" customFormat="1" ht="22.5">
      <c r="A59" s="192">
        <v>3</v>
      </c>
      <c r="B59" s="188" t="s">
        <v>224</v>
      </c>
      <c r="C59" s="188" t="s">
        <v>225</v>
      </c>
      <c r="D59" s="188">
        <v>2002</v>
      </c>
      <c r="E59" s="191"/>
      <c r="F59" s="191" t="s">
        <v>226</v>
      </c>
      <c r="G59" s="188" t="s">
        <v>214</v>
      </c>
      <c r="H59" s="188"/>
      <c r="I59" s="188" t="s">
        <v>215</v>
      </c>
      <c r="J59" s="188" t="s">
        <v>223</v>
      </c>
      <c r="K59" s="188" t="s">
        <v>164</v>
      </c>
      <c r="L59" s="189"/>
      <c r="M59" s="189"/>
      <c r="N59" s="189"/>
      <c r="O59" s="189"/>
      <c r="P59" s="189"/>
      <c r="Q59" s="189"/>
      <c r="R59" s="189"/>
      <c r="S59" s="189"/>
      <c r="T59" s="200">
        <v>3916.36</v>
      </c>
    </row>
    <row r="60" spans="1:20" s="193" customFormat="1" ht="22.5">
      <c r="A60" s="192">
        <v>4</v>
      </c>
      <c r="B60" s="188" t="s">
        <v>227</v>
      </c>
      <c r="C60" s="188" t="s">
        <v>228</v>
      </c>
      <c r="D60" s="188">
        <v>2005</v>
      </c>
      <c r="E60" s="191"/>
      <c r="F60" s="191" t="s">
        <v>222</v>
      </c>
      <c r="G60" s="188" t="s">
        <v>214</v>
      </c>
      <c r="H60" s="188"/>
      <c r="I60" s="188" t="s">
        <v>215</v>
      </c>
      <c r="J60" s="188" t="s">
        <v>229</v>
      </c>
      <c r="K60" s="188" t="s">
        <v>164</v>
      </c>
      <c r="L60" s="189"/>
      <c r="M60" s="189"/>
      <c r="N60" s="189"/>
      <c r="O60" s="189"/>
      <c r="P60" s="189"/>
      <c r="Q60" s="189"/>
      <c r="R60" s="189"/>
      <c r="S60" s="189"/>
      <c r="T60" s="200">
        <v>51217.88</v>
      </c>
    </row>
    <row r="61" spans="1:20" s="193" customFormat="1" ht="22.5">
      <c r="A61" s="192">
        <v>5</v>
      </c>
      <c r="B61" s="188" t="s">
        <v>230</v>
      </c>
      <c r="C61" s="188" t="s">
        <v>231</v>
      </c>
      <c r="D61" s="188">
        <v>2012</v>
      </c>
      <c r="E61" s="191"/>
      <c r="F61" s="191" t="s">
        <v>222</v>
      </c>
      <c r="G61" s="188" t="s">
        <v>61</v>
      </c>
      <c r="H61" s="188"/>
      <c r="I61" s="188" t="s">
        <v>236</v>
      </c>
      <c r="J61" s="188" t="s">
        <v>237</v>
      </c>
      <c r="K61" s="188" t="s">
        <v>164</v>
      </c>
      <c r="L61" s="189"/>
      <c r="M61" s="189"/>
      <c r="N61" s="189"/>
      <c r="O61" s="189"/>
      <c r="P61" s="189"/>
      <c r="Q61" s="189"/>
      <c r="R61" s="189"/>
      <c r="S61" s="189"/>
      <c r="T61" s="200">
        <v>20000</v>
      </c>
    </row>
    <row r="62" spans="1:20" s="193" customFormat="1" ht="33.75">
      <c r="A62" s="192">
        <v>6</v>
      </c>
      <c r="B62" s="188" t="s">
        <v>232</v>
      </c>
      <c r="C62" s="188" t="s">
        <v>233</v>
      </c>
      <c r="D62" s="188">
        <v>1980</v>
      </c>
      <c r="E62" s="191" t="s">
        <v>234</v>
      </c>
      <c r="F62" s="191" t="s">
        <v>206</v>
      </c>
      <c r="G62" s="189" t="s">
        <v>235</v>
      </c>
      <c r="H62" s="189"/>
      <c r="I62" s="188" t="s">
        <v>236</v>
      </c>
      <c r="J62" s="188" t="s">
        <v>237</v>
      </c>
      <c r="K62" s="188" t="s">
        <v>164</v>
      </c>
      <c r="L62" s="189">
        <v>1764.5</v>
      </c>
      <c r="M62" s="189">
        <v>801</v>
      </c>
      <c r="N62" s="189">
        <v>7209</v>
      </c>
      <c r="O62" s="189">
        <v>3</v>
      </c>
      <c r="P62" s="189" t="s">
        <v>140</v>
      </c>
      <c r="Q62" s="189" t="s">
        <v>208</v>
      </c>
      <c r="R62" s="189" t="s">
        <v>217</v>
      </c>
      <c r="S62" s="189" t="s">
        <v>219</v>
      </c>
      <c r="T62" s="194">
        <v>7234000</v>
      </c>
    </row>
    <row r="63" spans="1:20" s="193" customFormat="1" ht="22.5">
      <c r="A63" s="192">
        <v>7</v>
      </c>
      <c r="B63" s="188" t="s">
        <v>227</v>
      </c>
      <c r="C63" s="188" t="s">
        <v>228</v>
      </c>
      <c r="D63" s="188">
        <v>2010</v>
      </c>
      <c r="E63" s="191"/>
      <c r="F63" s="191" t="s">
        <v>226</v>
      </c>
      <c r="G63" s="189" t="s">
        <v>235</v>
      </c>
      <c r="H63" s="189"/>
      <c r="I63" s="188" t="s">
        <v>236</v>
      </c>
      <c r="J63" s="188" t="s">
        <v>460</v>
      </c>
      <c r="K63" s="188" t="s">
        <v>164</v>
      </c>
      <c r="L63" s="189"/>
      <c r="M63" s="189"/>
      <c r="N63" s="189"/>
      <c r="O63" s="189"/>
      <c r="P63" s="189"/>
      <c r="Q63" s="189"/>
      <c r="R63" s="189"/>
      <c r="S63" s="189"/>
      <c r="T63" s="194">
        <v>8000</v>
      </c>
    </row>
    <row r="64" spans="1:20" s="193" customFormat="1" ht="22.5">
      <c r="A64" s="192">
        <v>8</v>
      </c>
      <c r="B64" s="188" t="s">
        <v>238</v>
      </c>
      <c r="C64" s="188" t="s">
        <v>239</v>
      </c>
      <c r="D64" s="188">
        <v>1980</v>
      </c>
      <c r="E64" s="191"/>
      <c r="F64" s="191" t="s">
        <v>222</v>
      </c>
      <c r="G64" s="188" t="s">
        <v>235</v>
      </c>
      <c r="H64" s="188"/>
      <c r="I64" s="188" t="s">
        <v>236</v>
      </c>
      <c r="J64" s="188" t="s">
        <v>240</v>
      </c>
      <c r="K64" s="188" t="s">
        <v>164</v>
      </c>
      <c r="L64" s="189"/>
      <c r="M64" s="189"/>
      <c r="N64" s="189"/>
      <c r="O64" s="189"/>
      <c r="P64" s="189"/>
      <c r="Q64" s="189"/>
      <c r="R64" s="189"/>
      <c r="S64" s="189"/>
      <c r="T64" s="200">
        <v>6800</v>
      </c>
    </row>
    <row r="65" spans="1:20" s="193" customFormat="1" ht="14.25">
      <c r="A65" s="192">
        <v>9</v>
      </c>
      <c r="B65" s="188" t="s">
        <v>230</v>
      </c>
      <c r="C65" s="188" t="s">
        <v>231</v>
      </c>
      <c r="D65" s="188">
        <v>2013</v>
      </c>
      <c r="E65" s="191"/>
      <c r="F65" s="191" t="s">
        <v>222</v>
      </c>
      <c r="G65" s="188" t="s">
        <v>235</v>
      </c>
      <c r="H65" s="188"/>
      <c r="I65" s="188" t="s">
        <v>236</v>
      </c>
      <c r="J65" s="188" t="s">
        <v>223</v>
      </c>
      <c r="K65" s="188" t="s">
        <v>164</v>
      </c>
      <c r="L65" s="189"/>
      <c r="M65" s="189"/>
      <c r="N65" s="189"/>
      <c r="O65" s="189"/>
      <c r="P65" s="189"/>
      <c r="Q65" s="189"/>
      <c r="R65" s="189"/>
      <c r="S65" s="189"/>
      <c r="T65" s="200">
        <v>19803</v>
      </c>
    </row>
    <row r="66" spans="1:20" s="193" customFormat="1" ht="22.5">
      <c r="A66" s="192">
        <v>10</v>
      </c>
      <c r="B66" s="188" t="s">
        <v>1170</v>
      </c>
      <c r="C66" s="188" t="s">
        <v>1171</v>
      </c>
      <c r="D66" s="188">
        <v>2018</v>
      </c>
      <c r="E66" s="191"/>
      <c r="F66" s="191" t="s">
        <v>1172</v>
      </c>
      <c r="G66" s="188" t="s">
        <v>235</v>
      </c>
      <c r="H66" s="188"/>
      <c r="I66" s="188" t="s">
        <v>236</v>
      </c>
      <c r="J66" s="188" t="s">
        <v>1173</v>
      </c>
      <c r="K66" s="188" t="s">
        <v>164</v>
      </c>
      <c r="L66" s="189">
        <v>10</v>
      </c>
      <c r="M66" s="189">
        <v>10</v>
      </c>
      <c r="N66" s="189">
        <v>25</v>
      </c>
      <c r="O66" s="189"/>
      <c r="P66" s="189"/>
      <c r="Q66" s="189"/>
      <c r="R66" s="189"/>
      <c r="S66" s="189"/>
      <c r="T66" s="200">
        <v>25000</v>
      </c>
    </row>
    <row r="67" spans="1:20" s="193" customFormat="1" ht="20.25" customHeight="1">
      <c r="A67" s="469" t="s">
        <v>83</v>
      </c>
      <c r="B67" s="470"/>
      <c r="C67" s="470"/>
      <c r="D67" s="471"/>
      <c r="E67" s="195"/>
      <c r="F67" s="196"/>
      <c r="G67" s="197"/>
      <c r="H67" s="197"/>
      <c r="I67" s="197"/>
      <c r="J67" s="197"/>
      <c r="K67" s="197"/>
      <c r="L67" s="198"/>
      <c r="M67" s="198"/>
      <c r="N67" s="198"/>
      <c r="O67" s="198"/>
      <c r="P67" s="198"/>
      <c r="Q67" s="198"/>
      <c r="R67" s="198"/>
      <c r="S67" s="199"/>
      <c r="T67" s="194">
        <f>SUM(T57:T66)</f>
        <v>10184159.24</v>
      </c>
    </row>
    <row r="68" spans="1:20" s="27" customFormat="1" ht="10.5">
      <c r="A68" s="24"/>
      <c r="B68" s="24"/>
      <c r="C68" s="24"/>
      <c r="D68" s="25"/>
      <c r="E68" s="24"/>
      <c r="F68" s="24"/>
      <c r="G68" s="24"/>
      <c r="H68" s="24"/>
      <c r="I68" s="24"/>
      <c r="J68" s="24"/>
      <c r="K68" s="24"/>
      <c r="L68" s="24"/>
      <c r="M68" s="24"/>
      <c r="N68" s="24"/>
      <c r="O68" s="24"/>
      <c r="P68" s="24"/>
      <c r="Q68" s="24"/>
      <c r="R68" s="24"/>
      <c r="S68" s="24"/>
      <c r="T68" s="26"/>
    </row>
    <row r="69" spans="1:20" s="1" customFormat="1" ht="20.25" customHeight="1" thickBot="1">
      <c r="A69" s="28"/>
      <c r="B69" s="28"/>
      <c r="C69" s="28"/>
      <c r="D69" s="28"/>
      <c r="E69" s="29"/>
      <c r="F69" s="29"/>
      <c r="G69" s="30"/>
      <c r="H69" s="30"/>
      <c r="I69" s="30"/>
      <c r="J69" s="30"/>
      <c r="K69" s="30"/>
      <c r="L69" s="31"/>
      <c r="M69" s="31"/>
      <c r="N69" s="31"/>
      <c r="O69" s="31"/>
      <c r="P69" s="31"/>
      <c r="Q69" s="31"/>
      <c r="R69" s="31"/>
      <c r="S69" s="31"/>
      <c r="T69" s="32"/>
    </row>
    <row r="70" spans="1:20" s="118" customFormat="1" ht="24.75" customHeight="1" thickBot="1">
      <c r="A70" s="4" t="s">
        <v>6</v>
      </c>
      <c r="B70" s="67"/>
      <c r="C70" s="67"/>
      <c r="D70" s="67"/>
      <c r="E70" s="67"/>
      <c r="F70" s="67"/>
      <c r="G70" s="67"/>
      <c r="H70" s="67"/>
      <c r="I70" s="67"/>
      <c r="J70" s="115"/>
      <c r="K70" s="116"/>
      <c r="L70" s="116"/>
      <c r="M70" s="116"/>
      <c r="N70" s="116"/>
      <c r="O70" s="116"/>
      <c r="P70" s="116"/>
      <c r="Q70" s="116"/>
      <c r="R70" s="116"/>
      <c r="S70" s="116"/>
      <c r="T70" s="117"/>
    </row>
    <row r="71" spans="1:20" s="121" customFormat="1" ht="102.75" customHeight="1">
      <c r="A71" s="119" t="s">
        <v>82</v>
      </c>
      <c r="B71" s="119" t="s">
        <v>153</v>
      </c>
      <c r="C71" s="119" t="s">
        <v>95</v>
      </c>
      <c r="D71" s="119" t="s">
        <v>96</v>
      </c>
      <c r="E71" s="119" t="s">
        <v>97</v>
      </c>
      <c r="F71" s="119" t="s">
        <v>98</v>
      </c>
      <c r="G71" s="119" t="s">
        <v>99</v>
      </c>
      <c r="H71" s="119"/>
      <c r="I71" s="119" t="s">
        <v>100</v>
      </c>
      <c r="J71" s="119" t="s">
        <v>101</v>
      </c>
      <c r="K71" s="120" t="s">
        <v>102</v>
      </c>
      <c r="L71" s="120" t="s">
        <v>103</v>
      </c>
      <c r="M71" s="120" t="s">
        <v>104</v>
      </c>
      <c r="N71" s="120" t="s">
        <v>105</v>
      </c>
      <c r="O71" s="120" t="s">
        <v>106</v>
      </c>
      <c r="P71" s="120" t="s">
        <v>107</v>
      </c>
      <c r="Q71" s="134" t="s">
        <v>108</v>
      </c>
      <c r="R71" s="134" t="s">
        <v>370</v>
      </c>
      <c r="S71" s="134" t="s">
        <v>111</v>
      </c>
      <c r="T71" s="135" t="s">
        <v>7</v>
      </c>
    </row>
    <row r="72" spans="1:20" s="123" customFormat="1" ht="93" customHeight="1">
      <c r="A72" s="65">
        <v>1</v>
      </c>
      <c r="B72" s="65" t="s">
        <v>8</v>
      </c>
      <c r="C72" s="65" t="s">
        <v>355</v>
      </c>
      <c r="D72" s="65" t="s">
        <v>9</v>
      </c>
      <c r="E72" s="33" t="s">
        <v>10</v>
      </c>
      <c r="F72" s="65" t="s">
        <v>11</v>
      </c>
      <c r="G72" s="65" t="s">
        <v>12</v>
      </c>
      <c r="H72" s="65"/>
      <c r="I72" s="65" t="s">
        <v>13</v>
      </c>
      <c r="J72" s="65" t="s">
        <v>14</v>
      </c>
      <c r="K72" s="65" t="s">
        <v>140</v>
      </c>
      <c r="L72" s="65" t="s">
        <v>140</v>
      </c>
      <c r="M72" s="65" t="s">
        <v>140</v>
      </c>
      <c r="N72" s="65" t="s">
        <v>140</v>
      </c>
      <c r="O72" s="65" t="s">
        <v>140</v>
      </c>
      <c r="P72" s="65" t="s">
        <v>140</v>
      </c>
      <c r="Q72" s="65" t="s">
        <v>140</v>
      </c>
      <c r="R72" s="65" t="s">
        <v>140</v>
      </c>
      <c r="S72" s="65"/>
      <c r="T72" s="122" t="s">
        <v>15</v>
      </c>
    </row>
    <row r="73" spans="1:20" ht="12.75">
      <c r="A73" s="124"/>
      <c r="B73" s="124"/>
      <c r="C73" s="124"/>
      <c r="D73" s="124"/>
      <c r="E73" s="124"/>
      <c r="F73" s="124"/>
      <c r="G73" s="124"/>
      <c r="H73" s="124"/>
      <c r="I73" s="124"/>
      <c r="J73" s="124"/>
      <c r="K73" s="124"/>
      <c r="L73" s="124"/>
      <c r="M73" s="124"/>
      <c r="N73" s="124"/>
      <c r="O73" s="124"/>
      <c r="P73" s="124"/>
      <c r="Q73" s="124"/>
      <c r="R73" s="124"/>
      <c r="S73" s="124"/>
      <c r="T73" s="125"/>
    </row>
    <row r="74" spans="1:20" s="27" customFormat="1" ht="11.25" thickBot="1">
      <c r="A74" s="37"/>
      <c r="B74" s="37"/>
      <c r="C74" s="37"/>
      <c r="D74" s="38"/>
      <c r="E74" s="37"/>
      <c r="F74" s="37"/>
      <c r="G74" s="37"/>
      <c r="H74" s="37"/>
      <c r="I74" s="37"/>
      <c r="J74" s="37"/>
      <c r="K74" s="37"/>
      <c r="L74" s="37"/>
      <c r="M74" s="37"/>
      <c r="N74" s="37"/>
      <c r="O74" s="37"/>
      <c r="P74" s="37"/>
      <c r="Q74" s="37"/>
      <c r="R74" s="37"/>
      <c r="S74" s="37"/>
      <c r="T74" s="39"/>
    </row>
    <row r="75" spans="1:20" s="8" customFormat="1" ht="18" thickBot="1">
      <c r="A75" s="623" t="s">
        <v>702</v>
      </c>
      <c r="B75" s="624"/>
      <c r="C75" s="624"/>
      <c r="D75" s="624"/>
      <c r="E75" s="625"/>
      <c r="F75" s="626"/>
      <c r="G75" s="15"/>
      <c r="H75" s="15"/>
      <c r="I75" s="15"/>
      <c r="J75" s="15"/>
      <c r="K75" s="15"/>
      <c r="L75" s="15"/>
      <c r="M75" s="15"/>
      <c r="N75" s="15"/>
      <c r="O75" s="15"/>
      <c r="P75" s="15"/>
      <c r="Q75" s="15"/>
      <c r="R75" s="15"/>
      <c r="S75" s="15"/>
      <c r="T75" s="627"/>
    </row>
    <row r="76" spans="1:20" s="9" customFormat="1" ht="30" customHeight="1">
      <c r="A76" s="472" t="s">
        <v>82</v>
      </c>
      <c r="B76" s="472" t="s">
        <v>153</v>
      </c>
      <c r="C76" s="472" t="s">
        <v>95</v>
      </c>
      <c r="D76" s="472" t="s">
        <v>96</v>
      </c>
      <c r="E76" s="473" t="s">
        <v>97</v>
      </c>
      <c r="F76" s="474" t="s">
        <v>98</v>
      </c>
      <c r="G76" s="474" t="s">
        <v>99</v>
      </c>
      <c r="H76" s="137"/>
      <c r="I76" s="474" t="s">
        <v>100</v>
      </c>
      <c r="J76" s="474" t="s">
        <v>101</v>
      </c>
      <c r="K76" s="474" t="s">
        <v>102</v>
      </c>
      <c r="L76" s="474" t="s">
        <v>103</v>
      </c>
      <c r="M76" s="474" t="s">
        <v>104</v>
      </c>
      <c r="N76" s="474" t="s">
        <v>105</v>
      </c>
      <c r="O76" s="474" t="s">
        <v>106</v>
      </c>
      <c r="P76" s="474" t="s">
        <v>107</v>
      </c>
      <c r="Q76" s="478" t="s">
        <v>108</v>
      </c>
      <c r="R76" s="479"/>
      <c r="S76" s="480"/>
      <c r="T76" s="481" t="s">
        <v>154</v>
      </c>
    </row>
    <row r="77" spans="1:20" s="9" customFormat="1" ht="76.5" customHeight="1">
      <c r="A77" s="467"/>
      <c r="B77" s="467"/>
      <c r="C77" s="467"/>
      <c r="D77" s="467"/>
      <c r="E77" s="472"/>
      <c r="F77" s="472"/>
      <c r="G77" s="472"/>
      <c r="H77" s="136"/>
      <c r="I77" s="472"/>
      <c r="J77" s="472"/>
      <c r="K77" s="472"/>
      <c r="L77" s="472"/>
      <c r="M77" s="472"/>
      <c r="N77" s="472"/>
      <c r="O77" s="472"/>
      <c r="P77" s="472"/>
      <c r="Q77" s="134" t="s">
        <v>109</v>
      </c>
      <c r="R77" s="134" t="s">
        <v>110</v>
      </c>
      <c r="S77" s="134" t="s">
        <v>111</v>
      </c>
      <c r="T77" s="482"/>
    </row>
    <row r="78" spans="1:20" s="36" customFormat="1" ht="93.75" customHeight="1">
      <c r="A78" s="34">
        <v>1</v>
      </c>
      <c r="B78" s="34" t="s">
        <v>241</v>
      </c>
      <c r="C78" s="34" t="s">
        <v>242</v>
      </c>
      <c r="D78" s="34" t="s">
        <v>243</v>
      </c>
      <c r="E78" s="35" t="s">
        <v>79</v>
      </c>
      <c r="F78" s="35" t="s">
        <v>244</v>
      </c>
      <c r="G78" s="34" t="s">
        <v>502</v>
      </c>
      <c r="H78" s="34"/>
      <c r="I78" s="34" t="s">
        <v>207</v>
      </c>
      <c r="J78" s="34" t="s">
        <v>245</v>
      </c>
      <c r="K78" s="69" t="s">
        <v>164</v>
      </c>
      <c r="L78" s="64" t="s">
        <v>246</v>
      </c>
      <c r="M78" s="63"/>
      <c r="N78" s="126">
        <v>10070</v>
      </c>
      <c r="O78" s="64">
        <v>3</v>
      </c>
      <c r="P78" s="64" t="s">
        <v>141</v>
      </c>
      <c r="Q78" s="66" t="s">
        <v>208</v>
      </c>
      <c r="R78" s="65" t="s">
        <v>247</v>
      </c>
      <c r="S78" s="65" t="s">
        <v>248</v>
      </c>
      <c r="T78" s="150">
        <v>5439000</v>
      </c>
    </row>
    <row r="79" spans="1:20" s="36" customFormat="1" ht="53.25" customHeight="1">
      <c r="A79" s="3">
        <v>2</v>
      </c>
      <c r="B79" s="3" t="s">
        <v>703</v>
      </c>
      <c r="C79" s="3" t="s">
        <v>249</v>
      </c>
      <c r="D79" s="3">
        <v>1995</v>
      </c>
      <c r="E79" s="33" t="s">
        <v>80</v>
      </c>
      <c r="F79" s="35" t="s">
        <v>250</v>
      </c>
      <c r="G79" s="34" t="s">
        <v>503</v>
      </c>
      <c r="H79" s="34"/>
      <c r="I79" s="34" t="s">
        <v>207</v>
      </c>
      <c r="J79" s="3" t="s">
        <v>251</v>
      </c>
      <c r="K79" s="69" t="s">
        <v>164</v>
      </c>
      <c r="L79" s="64" t="s">
        <v>252</v>
      </c>
      <c r="M79" s="63"/>
      <c r="N79" s="126">
        <v>11685</v>
      </c>
      <c r="O79" s="64">
        <v>3</v>
      </c>
      <c r="P79" s="64" t="s">
        <v>140</v>
      </c>
      <c r="Q79" s="66" t="s">
        <v>208</v>
      </c>
      <c r="R79" s="65" t="s">
        <v>253</v>
      </c>
      <c r="S79" s="127" t="s">
        <v>254</v>
      </c>
      <c r="T79" s="128">
        <v>7116000</v>
      </c>
    </row>
    <row r="80" spans="1:20" s="36" customFormat="1" ht="36" customHeight="1">
      <c r="A80" s="34">
        <v>3</v>
      </c>
      <c r="B80" s="3" t="s">
        <v>255</v>
      </c>
      <c r="C80" s="3" t="s">
        <v>256</v>
      </c>
      <c r="D80" s="3">
        <v>1990</v>
      </c>
      <c r="E80" s="33"/>
      <c r="F80" s="33"/>
      <c r="G80" s="34" t="s">
        <v>502</v>
      </c>
      <c r="H80" s="34"/>
      <c r="I80" s="34" t="s">
        <v>207</v>
      </c>
      <c r="J80" s="34" t="s">
        <v>257</v>
      </c>
      <c r="K80" s="69" t="s">
        <v>164</v>
      </c>
      <c r="L80" s="64">
        <v>0</v>
      </c>
      <c r="M80" s="63"/>
      <c r="N80" s="126">
        <v>420</v>
      </c>
      <c r="O80" s="63"/>
      <c r="P80" s="64" t="s">
        <v>140</v>
      </c>
      <c r="Q80" s="66" t="s">
        <v>258</v>
      </c>
      <c r="R80" s="65" t="s">
        <v>259</v>
      </c>
      <c r="S80" s="66" t="s">
        <v>260</v>
      </c>
      <c r="T80" s="128">
        <v>15288</v>
      </c>
    </row>
    <row r="81" spans="1:20" s="36" customFormat="1" ht="57.75" customHeight="1">
      <c r="A81" s="3">
        <v>4</v>
      </c>
      <c r="B81" s="3" t="s">
        <v>261</v>
      </c>
      <c r="C81" s="3" t="s">
        <v>262</v>
      </c>
      <c r="D81" s="3">
        <v>1990</v>
      </c>
      <c r="E81" s="33" t="s">
        <v>263</v>
      </c>
      <c r="F81" s="33" t="s">
        <v>250</v>
      </c>
      <c r="G81" s="34" t="s">
        <v>502</v>
      </c>
      <c r="H81" s="34"/>
      <c r="I81" s="34" t="s">
        <v>207</v>
      </c>
      <c r="J81" s="34" t="s">
        <v>257</v>
      </c>
      <c r="K81" s="69" t="s">
        <v>164</v>
      </c>
      <c r="L81" s="64" t="s">
        <v>264</v>
      </c>
      <c r="M81" s="63"/>
      <c r="N81" s="126">
        <v>327.7</v>
      </c>
      <c r="O81" s="63"/>
      <c r="P81" s="64" t="s">
        <v>140</v>
      </c>
      <c r="Q81" s="66" t="s">
        <v>208</v>
      </c>
      <c r="R81" s="65"/>
      <c r="S81" s="65" t="s">
        <v>254</v>
      </c>
      <c r="T81" s="128">
        <v>138720</v>
      </c>
    </row>
    <row r="82" spans="1:20" s="36" customFormat="1" ht="34.5" customHeight="1">
      <c r="A82" s="34">
        <v>5</v>
      </c>
      <c r="B82" s="3" t="s">
        <v>265</v>
      </c>
      <c r="C82" s="3" t="s">
        <v>266</v>
      </c>
      <c r="D82" s="3">
        <v>1988</v>
      </c>
      <c r="E82" s="33" t="s">
        <v>267</v>
      </c>
      <c r="F82" s="33"/>
      <c r="G82" s="34" t="s">
        <v>502</v>
      </c>
      <c r="H82" s="34"/>
      <c r="I82" s="34" t="s">
        <v>207</v>
      </c>
      <c r="J82" s="34" t="s">
        <v>268</v>
      </c>
      <c r="K82" s="69" t="s">
        <v>164</v>
      </c>
      <c r="L82" s="64">
        <v>0</v>
      </c>
      <c r="M82" s="63"/>
      <c r="N82" s="126"/>
      <c r="O82" s="63"/>
      <c r="P82" s="64" t="s">
        <v>140</v>
      </c>
      <c r="Q82" s="66" t="s">
        <v>269</v>
      </c>
      <c r="R82" s="65"/>
      <c r="S82" s="65" t="s">
        <v>270</v>
      </c>
      <c r="T82" s="128">
        <v>163817</v>
      </c>
    </row>
    <row r="83" spans="1:20" s="36" customFormat="1" ht="55.5" customHeight="1">
      <c r="A83" s="3">
        <v>6</v>
      </c>
      <c r="B83" s="3" t="s">
        <v>271</v>
      </c>
      <c r="C83" s="3" t="s">
        <v>272</v>
      </c>
      <c r="D83" s="3"/>
      <c r="E83" s="33" t="s">
        <v>273</v>
      </c>
      <c r="F83" s="33"/>
      <c r="G83" s="34" t="s">
        <v>502</v>
      </c>
      <c r="H83" s="34"/>
      <c r="I83" s="34" t="s">
        <v>207</v>
      </c>
      <c r="J83" s="34" t="s">
        <v>268</v>
      </c>
      <c r="K83" s="69" t="s">
        <v>164</v>
      </c>
      <c r="L83" s="64">
        <v>157.5</v>
      </c>
      <c r="M83" s="63"/>
      <c r="N83" s="126">
        <v>650</v>
      </c>
      <c r="O83" s="64">
        <v>1</v>
      </c>
      <c r="P83" s="64" t="s">
        <v>140</v>
      </c>
      <c r="Q83" s="66" t="s">
        <v>209</v>
      </c>
      <c r="R83" s="66" t="s">
        <v>209</v>
      </c>
      <c r="S83" s="65" t="s">
        <v>274</v>
      </c>
      <c r="T83" s="128">
        <v>315000</v>
      </c>
    </row>
    <row r="84" spans="1:20" s="36" customFormat="1" ht="32.25" customHeight="1">
      <c r="A84" s="34">
        <v>7</v>
      </c>
      <c r="B84" s="3" t="s">
        <v>275</v>
      </c>
      <c r="C84" s="3" t="s">
        <v>276</v>
      </c>
      <c r="D84" s="3"/>
      <c r="E84" s="33" t="s">
        <v>273</v>
      </c>
      <c r="F84" s="33" t="s">
        <v>277</v>
      </c>
      <c r="G84" s="34" t="s">
        <v>502</v>
      </c>
      <c r="H84" s="34"/>
      <c r="I84" s="34" t="s">
        <v>207</v>
      </c>
      <c r="J84" s="34" t="s">
        <v>268</v>
      </c>
      <c r="K84" s="69" t="s">
        <v>164</v>
      </c>
      <c r="L84" s="64">
        <v>52.1</v>
      </c>
      <c r="M84" s="63"/>
      <c r="N84" s="126">
        <v>86.5</v>
      </c>
      <c r="O84" s="64">
        <v>1</v>
      </c>
      <c r="P84" s="64" t="s">
        <v>140</v>
      </c>
      <c r="Q84" s="66" t="s">
        <v>197</v>
      </c>
      <c r="R84" s="66" t="s">
        <v>278</v>
      </c>
      <c r="S84" s="65" t="s">
        <v>279</v>
      </c>
      <c r="T84" s="128">
        <v>104200</v>
      </c>
    </row>
    <row r="85" spans="1:20" s="36" customFormat="1" ht="14.25">
      <c r="A85" s="469" t="s">
        <v>83</v>
      </c>
      <c r="B85" s="470"/>
      <c r="C85" s="470"/>
      <c r="D85" s="471"/>
      <c r="E85" s="110"/>
      <c r="F85" s="111"/>
      <c r="G85" s="112"/>
      <c r="H85" s="112"/>
      <c r="I85" s="112"/>
      <c r="J85" s="112"/>
      <c r="K85" s="112"/>
      <c r="L85" s="113"/>
      <c r="M85" s="113"/>
      <c r="N85" s="113"/>
      <c r="O85" s="113"/>
      <c r="P85" s="113"/>
      <c r="Q85" s="113"/>
      <c r="R85" s="113"/>
      <c r="S85" s="114"/>
      <c r="T85" s="128">
        <f>SUM(T78:T84)</f>
        <v>13292025</v>
      </c>
    </row>
    <row r="86" spans="1:20" s="27" customFormat="1" ht="11.25" thickBot="1">
      <c r="A86" s="24"/>
      <c r="B86" s="24"/>
      <c r="C86" s="24"/>
      <c r="D86" s="25"/>
      <c r="E86" s="24"/>
      <c r="F86" s="24"/>
      <c r="G86" s="24"/>
      <c r="H86" s="24"/>
      <c r="I86" s="24"/>
      <c r="J86" s="24"/>
      <c r="K86" s="24"/>
      <c r="L86" s="24"/>
      <c r="M86" s="24"/>
      <c r="N86" s="24"/>
      <c r="O86" s="24"/>
      <c r="P86" s="24"/>
      <c r="Q86" s="24"/>
      <c r="R86" s="24"/>
      <c r="S86" s="24"/>
      <c r="T86" s="26"/>
    </row>
    <row r="87" spans="1:20" s="8" customFormat="1" ht="16.5" customHeight="1" thickBot="1">
      <c r="A87" s="4" t="s">
        <v>393</v>
      </c>
      <c r="B87" s="5"/>
      <c r="C87" s="5"/>
      <c r="D87" s="5"/>
      <c r="E87" s="40"/>
      <c r="F87" s="6"/>
      <c r="G87" s="15"/>
      <c r="H87" s="15"/>
      <c r="I87" s="15"/>
      <c r="J87" s="15"/>
      <c r="K87" s="15"/>
      <c r="L87" s="15"/>
      <c r="M87" s="15"/>
      <c r="N87" s="15"/>
      <c r="O87" s="15"/>
      <c r="P87" s="15"/>
      <c r="Q87" s="15"/>
      <c r="R87" s="15"/>
      <c r="S87" s="15"/>
      <c r="T87" s="16"/>
    </row>
    <row r="88" spans="1:20" s="9" customFormat="1" ht="36.75" customHeight="1">
      <c r="A88" s="467" t="s">
        <v>82</v>
      </c>
      <c r="B88" s="467" t="s">
        <v>153</v>
      </c>
      <c r="C88" s="467" t="s">
        <v>95</v>
      </c>
      <c r="D88" s="467" t="s">
        <v>96</v>
      </c>
      <c r="E88" s="472" t="s">
        <v>97</v>
      </c>
      <c r="F88" s="473" t="s">
        <v>98</v>
      </c>
      <c r="G88" s="467" t="s">
        <v>99</v>
      </c>
      <c r="H88" s="137"/>
      <c r="I88" s="474" t="s">
        <v>100</v>
      </c>
      <c r="J88" s="474" t="s">
        <v>101</v>
      </c>
      <c r="K88" s="474" t="s">
        <v>102</v>
      </c>
      <c r="L88" s="467" t="s">
        <v>103</v>
      </c>
      <c r="M88" s="467" t="s">
        <v>104</v>
      </c>
      <c r="N88" s="474" t="s">
        <v>105</v>
      </c>
      <c r="O88" s="467" t="s">
        <v>106</v>
      </c>
      <c r="P88" s="467" t="s">
        <v>107</v>
      </c>
      <c r="Q88" s="467" t="s">
        <v>108</v>
      </c>
      <c r="R88" s="467"/>
      <c r="S88" s="467"/>
      <c r="T88" s="468" t="s">
        <v>652</v>
      </c>
    </row>
    <row r="89" spans="1:20" s="9" customFormat="1" ht="76.5" customHeight="1">
      <c r="A89" s="467"/>
      <c r="B89" s="467"/>
      <c r="C89" s="467"/>
      <c r="D89" s="467"/>
      <c r="E89" s="467"/>
      <c r="F89" s="472"/>
      <c r="G89" s="467"/>
      <c r="H89" s="136"/>
      <c r="I89" s="472"/>
      <c r="J89" s="472"/>
      <c r="K89" s="472"/>
      <c r="L89" s="467"/>
      <c r="M89" s="467"/>
      <c r="N89" s="472"/>
      <c r="O89" s="467"/>
      <c r="P89" s="467"/>
      <c r="Q89" s="134" t="s">
        <v>109</v>
      </c>
      <c r="R89" s="134" t="s">
        <v>110</v>
      </c>
      <c r="S89" s="134" t="s">
        <v>111</v>
      </c>
      <c r="T89" s="468"/>
    </row>
    <row r="90" spans="1:20" s="36" customFormat="1" ht="63.75" customHeight="1">
      <c r="A90" s="34">
        <v>1</v>
      </c>
      <c r="B90" s="34" t="s">
        <v>303</v>
      </c>
      <c r="C90" s="34" t="s">
        <v>304</v>
      </c>
      <c r="D90" s="129">
        <v>1906</v>
      </c>
      <c r="E90" s="130" t="s">
        <v>305</v>
      </c>
      <c r="F90" s="35" t="s">
        <v>306</v>
      </c>
      <c r="G90" s="34" t="s">
        <v>307</v>
      </c>
      <c r="H90" s="34"/>
      <c r="I90" s="34" t="s">
        <v>308</v>
      </c>
      <c r="J90" s="34" t="s">
        <v>309</v>
      </c>
      <c r="K90" s="34" t="s">
        <v>140</v>
      </c>
      <c r="L90" s="41">
        <v>83</v>
      </c>
      <c r="M90" s="41">
        <v>98</v>
      </c>
      <c r="N90" s="41">
        <v>249</v>
      </c>
      <c r="O90" s="131" t="s">
        <v>310</v>
      </c>
      <c r="P90" s="42" t="s">
        <v>140</v>
      </c>
      <c r="Q90" s="42" t="s">
        <v>208</v>
      </c>
      <c r="R90" s="3" t="s">
        <v>311</v>
      </c>
      <c r="S90" s="3" t="s">
        <v>312</v>
      </c>
      <c r="T90" s="132">
        <v>166000</v>
      </c>
    </row>
    <row r="91" spans="1:20" s="36" customFormat="1" ht="63.75" customHeight="1">
      <c r="A91" s="3">
        <v>2</v>
      </c>
      <c r="B91" s="3" t="s">
        <v>313</v>
      </c>
      <c r="C91" s="3" t="s">
        <v>314</v>
      </c>
      <c r="D91" s="129">
        <v>1906</v>
      </c>
      <c r="E91" s="130" t="s">
        <v>315</v>
      </c>
      <c r="F91" s="35" t="s">
        <v>306</v>
      </c>
      <c r="G91" s="34" t="s">
        <v>307</v>
      </c>
      <c r="H91" s="34"/>
      <c r="I91" s="34" t="s">
        <v>308</v>
      </c>
      <c r="J91" s="34" t="s">
        <v>309</v>
      </c>
      <c r="K91" s="34" t="s">
        <v>140</v>
      </c>
      <c r="L91" s="17">
        <v>96</v>
      </c>
      <c r="M91" s="17">
        <v>115</v>
      </c>
      <c r="N91" s="17">
        <v>482</v>
      </c>
      <c r="O91" s="131" t="s">
        <v>310</v>
      </c>
      <c r="P91" s="42" t="s">
        <v>140</v>
      </c>
      <c r="Q91" s="42" t="s">
        <v>208</v>
      </c>
      <c r="R91" s="3" t="s">
        <v>316</v>
      </c>
      <c r="S91" s="3" t="s">
        <v>219</v>
      </c>
      <c r="T91" s="132">
        <v>197000</v>
      </c>
    </row>
    <row r="92" spans="1:20" s="36" customFormat="1" ht="103.5" customHeight="1">
      <c r="A92" s="34">
        <v>3</v>
      </c>
      <c r="B92" s="3" t="s">
        <v>317</v>
      </c>
      <c r="C92" s="3" t="s">
        <v>318</v>
      </c>
      <c r="D92" s="129">
        <v>1906</v>
      </c>
      <c r="E92" s="130" t="s">
        <v>319</v>
      </c>
      <c r="F92" s="33" t="s">
        <v>320</v>
      </c>
      <c r="G92" s="34" t="s">
        <v>307</v>
      </c>
      <c r="H92" s="34"/>
      <c r="I92" s="34" t="s">
        <v>308</v>
      </c>
      <c r="J92" s="34" t="s">
        <v>309</v>
      </c>
      <c r="K92" s="34" t="s">
        <v>140</v>
      </c>
      <c r="L92" s="17">
        <v>3904</v>
      </c>
      <c r="M92" s="17">
        <v>1204</v>
      </c>
      <c r="N92" s="17">
        <v>14836</v>
      </c>
      <c r="O92" s="131" t="s">
        <v>321</v>
      </c>
      <c r="P92" s="42" t="s">
        <v>141</v>
      </c>
      <c r="Q92" s="42" t="s">
        <v>208</v>
      </c>
      <c r="R92" s="3" t="s">
        <v>322</v>
      </c>
      <c r="S92" s="3" t="s">
        <v>323</v>
      </c>
      <c r="T92" s="132">
        <v>11712000</v>
      </c>
    </row>
    <row r="93" spans="1:20" s="36" customFormat="1" ht="68.25" customHeight="1">
      <c r="A93" s="3">
        <v>4</v>
      </c>
      <c r="B93" s="3" t="s">
        <v>324</v>
      </c>
      <c r="C93" s="3" t="s">
        <v>325</v>
      </c>
      <c r="D93" s="129">
        <v>1993</v>
      </c>
      <c r="E93" s="130" t="s">
        <v>326</v>
      </c>
      <c r="F93" s="33" t="s">
        <v>327</v>
      </c>
      <c r="G93" s="34" t="s">
        <v>307</v>
      </c>
      <c r="H93" s="34"/>
      <c r="I93" s="34" t="s">
        <v>308</v>
      </c>
      <c r="J93" s="34" t="s">
        <v>309</v>
      </c>
      <c r="K93" s="34" t="s">
        <v>140</v>
      </c>
      <c r="L93" s="17">
        <v>270</v>
      </c>
      <c r="M93" s="17">
        <v>320</v>
      </c>
      <c r="N93" s="17">
        <v>2213</v>
      </c>
      <c r="O93" s="131" t="s">
        <v>310</v>
      </c>
      <c r="P93" s="42" t="s">
        <v>140</v>
      </c>
      <c r="Q93" s="42" t="s">
        <v>208</v>
      </c>
      <c r="R93" s="3" t="s">
        <v>311</v>
      </c>
      <c r="S93" s="3" t="s">
        <v>312</v>
      </c>
      <c r="T93" s="132">
        <v>675000</v>
      </c>
    </row>
    <row r="94" spans="1:20" s="36" customFormat="1" ht="120.75" customHeight="1">
      <c r="A94" s="34">
        <v>5</v>
      </c>
      <c r="B94" s="3" t="s">
        <v>328</v>
      </c>
      <c r="C94" s="3" t="s">
        <v>329</v>
      </c>
      <c r="D94" s="129">
        <v>1906</v>
      </c>
      <c r="E94" s="130" t="s">
        <v>330</v>
      </c>
      <c r="F94" s="33" t="s">
        <v>331</v>
      </c>
      <c r="G94" s="34" t="s">
        <v>307</v>
      </c>
      <c r="H94" s="34"/>
      <c r="I94" s="34" t="s">
        <v>308</v>
      </c>
      <c r="J94" s="34" t="s">
        <v>309</v>
      </c>
      <c r="K94" s="34" t="s">
        <v>140</v>
      </c>
      <c r="L94" s="17">
        <v>1517</v>
      </c>
      <c r="M94" s="17">
        <v>429</v>
      </c>
      <c r="N94" s="17">
        <v>5766</v>
      </c>
      <c r="O94" s="131" t="s">
        <v>332</v>
      </c>
      <c r="P94" s="42" t="s">
        <v>141</v>
      </c>
      <c r="Q94" s="42" t="s">
        <v>208</v>
      </c>
      <c r="R94" s="3" t="s">
        <v>316</v>
      </c>
      <c r="S94" s="3" t="s">
        <v>323</v>
      </c>
      <c r="T94" s="132">
        <v>4551000</v>
      </c>
    </row>
    <row r="95" spans="1:20" s="36" customFormat="1" ht="64.5" customHeight="1">
      <c r="A95" s="3">
        <v>6</v>
      </c>
      <c r="B95" s="3" t="s">
        <v>333</v>
      </c>
      <c r="C95" s="3" t="s">
        <v>334</v>
      </c>
      <c r="D95" s="129">
        <v>1906</v>
      </c>
      <c r="E95" s="130" t="s">
        <v>335</v>
      </c>
      <c r="F95" s="33" t="s">
        <v>336</v>
      </c>
      <c r="G95" s="34" t="s">
        <v>307</v>
      </c>
      <c r="H95" s="34"/>
      <c r="I95" s="34" t="s">
        <v>308</v>
      </c>
      <c r="J95" s="34" t="s">
        <v>309</v>
      </c>
      <c r="K95" s="34" t="s">
        <v>140</v>
      </c>
      <c r="L95" s="17">
        <v>500</v>
      </c>
      <c r="M95" s="17">
        <v>195</v>
      </c>
      <c r="N95" s="17">
        <v>1251</v>
      </c>
      <c r="O95" s="131" t="s">
        <v>337</v>
      </c>
      <c r="P95" s="42" t="s">
        <v>141</v>
      </c>
      <c r="Q95" s="42" t="s">
        <v>208</v>
      </c>
      <c r="R95" s="3" t="s">
        <v>316</v>
      </c>
      <c r="S95" s="3" t="s">
        <v>338</v>
      </c>
      <c r="T95" s="132">
        <v>1500000</v>
      </c>
    </row>
    <row r="96" spans="1:20" s="36" customFormat="1" ht="71.25" customHeight="1">
      <c r="A96" s="34">
        <v>7</v>
      </c>
      <c r="B96" s="3" t="s">
        <v>339</v>
      </c>
      <c r="C96" s="3" t="s">
        <v>340</v>
      </c>
      <c r="D96" s="129">
        <v>1906</v>
      </c>
      <c r="E96" s="130" t="s">
        <v>341</v>
      </c>
      <c r="F96" s="35" t="s">
        <v>306</v>
      </c>
      <c r="G96" s="34" t="s">
        <v>307</v>
      </c>
      <c r="H96" s="34"/>
      <c r="I96" s="34" t="s">
        <v>308</v>
      </c>
      <c r="J96" s="34" t="s">
        <v>309</v>
      </c>
      <c r="K96" s="34" t="s">
        <v>140</v>
      </c>
      <c r="L96" s="17">
        <v>410</v>
      </c>
      <c r="M96" s="17">
        <v>205</v>
      </c>
      <c r="N96" s="17">
        <v>1231</v>
      </c>
      <c r="O96" s="131" t="s">
        <v>342</v>
      </c>
      <c r="P96" s="42" t="s">
        <v>141</v>
      </c>
      <c r="Q96" s="42" t="s">
        <v>208</v>
      </c>
      <c r="R96" s="3" t="s">
        <v>316</v>
      </c>
      <c r="S96" s="3" t="s">
        <v>343</v>
      </c>
      <c r="T96" s="132">
        <v>1230000</v>
      </c>
    </row>
    <row r="97" spans="1:20" s="36" customFormat="1" ht="84" customHeight="1">
      <c r="A97" s="3">
        <v>8</v>
      </c>
      <c r="B97" s="3" t="s">
        <v>344</v>
      </c>
      <c r="C97" s="3" t="s">
        <v>345</v>
      </c>
      <c r="D97" s="129">
        <v>1906</v>
      </c>
      <c r="E97" s="130" t="s">
        <v>346</v>
      </c>
      <c r="F97" s="33" t="s">
        <v>347</v>
      </c>
      <c r="G97" s="34" t="s">
        <v>307</v>
      </c>
      <c r="H97" s="34"/>
      <c r="I97" s="34" t="s">
        <v>308</v>
      </c>
      <c r="J97" s="34" t="s">
        <v>309</v>
      </c>
      <c r="K97" s="34" t="s">
        <v>140</v>
      </c>
      <c r="L97" s="17">
        <v>98</v>
      </c>
      <c r="M97" s="17">
        <v>115</v>
      </c>
      <c r="N97" s="17">
        <v>579</v>
      </c>
      <c r="O97" s="131" t="s">
        <v>310</v>
      </c>
      <c r="P97" s="42" t="s">
        <v>140</v>
      </c>
      <c r="Q97" s="42" t="s">
        <v>208</v>
      </c>
      <c r="R97" s="3" t="s">
        <v>348</v>
      </c>
      <c r="S97" s="3" t="s">
        <v>343</v>
      </c>
      <c r="T97" s="132">
        <v>294000</v>
      </c>
    </row>
    <row r="98" spans="1:20" s="36" customFormat="1" ht="75" customHeight="1">
      <c r="A98" s="34">
        <v>9</v>
      </c>
      <c r="B98" s="3" t="s">
        <v>349</v>
      </c>
      <c r="C98" s="3" t="s">
        <v>350</v>
      </c>
      <c r="D98" s="129">
        <v>1906</v>
      </c>
      <c r="E98" s="130" t="s">
        <v>351</v>
      </c>
      <c r="F98" s="35" t="s">
        <v>306</v>
      </c>
      <c r="G98" s="34" t="s">
        <v>307</v>
      </c>
      <c r="H98" s="34"/>
      <c r="I98" s="34" t="s">
        <v>308</v>
      </c>
      <c r="J98" s="34" t="s">
        <v>309</v>
      </c>
      <c r="K98" s="34" t="s">
        <v>140</v>
      </c>
      <c r="L98" s="17">
        <v>12</v>
      </c>
      <c r="M98" s="17">
        <v>16</v>
      </c>
      <c r="N98" s="17">
        <v>36</v>
      </c>
      <c r="O98" s="131" t="s">
        <v>352</v>
      </c>
      <c r="P98" s="42" t="s">
        <v>140</v>
      </c>
      <c r="Q98" s="42" t="s">
        <v>353</v>
      </c>
      <c r="R98" s="3" t="s">
        <v>316</v>
      </c>
      <c r="S98" s="3" t="s">
        <v>219</v>
      </c>
      <c r="T98" s="132">
        <v>36000</v>
      </c>
    </row>
    <row r="99" spans="1:20" s="12" customFormat="1" ht="69" customHeight="1">
      <c r="A99" s="3">
        <v>10</v>
      </c>
      <c r="B99" s="43" t="s">
        <v>218</v>
      </c>
      <c r="C99" s="10" t="s">
        <v>281</v>
      </c>
      <c r="D99" s="43">
        <v>2000</v>
      </c>
      <c r="E99" s="11" t="s">
        <v>282</v>
      </c>
      <c r="F99" s="11" t="s">
        <v>283</v>
      </c>
      <c r="G99" s="43" t="s">
        <v>284</v>
      </c>
      <c r="H99" s="43"/>
      <c r="I99" s="43" t="s">
        <v>280</v>
      </c>
      <c r="J99" s="43" t="s">
        <v>285</v>
      </c>
      <c r="K99" s="43" t="s">
        <v>140</v>
      </c>
      <c r="L99" s="44" t="s">
        <v>16</v>
      </c>
      <c r="M99" s="44" t="s">
        <v>17</v>
      </c>
      <c r="N99" s="44" t="s">
        <v>18</v>
      </c>
      <c r="O99" s="44">
        <v>1</v>
      </c>
      <c r="P99" s="44" t="s">
        <v>140</v>
      </c>
      <c r="Q99" s="45" t="s">
        <v>286</v>
      </c>
      <c r="R99" s="46" t="s">
        <v>287</v>
      </c>
      <c r="S99" s="47" t="s">
        <v>288</v>
      </c>
      <c r="T99" s="149">
        <v>458700</v>
      </c>
    </row>
    <row r="100" spans="1:20" s="12" customFormat="1" ht="69" customHeight="1">
      <c r="A100" s="34">
        <v>11</v>
      </c>
      <c r="B100" s="48" t="s">
        <v>289</v>
      </c>
      <c r="C100" s="13" t="s">
        <v>290</v>
      </c>
      <c r="D100" s="48">
        <v>2000</v>
      </c>
      <c r="E100" s="49" t="s">
        <v>291</v>
      </c>
      <c r="F100" s="50" t="s">
        <v>292</v>
      </c>
      <c r="G100" s="43" t="s">
        <v>284</v>
      </c>
      <c r="H100" s="43"/>
      <c r="I100" s="43" t="s">
        <v>280</v>
      </c>
      <c r="J100" s="43" t="s">
        <v>285</v>
      </c>
      <c r="K100" s="43" t="s">
        <v>140</v>
      </c>
      <c r="L100" s="44" t="s">
        <v>19</v>
      </c>
      <c r="M100" s="44" t="s">
        <v>20</v>
      </c>
      <c r="N100" s="44" t="s">
        <v>21</v>
      </c>
      <c r="O100" s="44">
        <v>4</v>
      </c>
      <c r="P100" s="44" t="s">
        <v>141</v>
      </c>
      <c r="Q100" s="51" t="s">
        <v>293</v>
      </c>
      <c r="R100" s="47" t="s">
        <v>294</v>
      </c>
      <c r="S100" s="51" t="s">
        <v>295</v>
      </c>
      <c r="T100" s="149">
        <v>12209400</v>
      </c>
    </row>
    <row r="101" spans="1:20" s="12" customFormat="1" ht="69" customHeight="1">
      <c r="A101" s="3">
        <v>12</v>
      </c>
      <c r="B101" s="13" t="s">
        <v>296</v>
      </c>
      <c r="C101" s="13" t="s">
        <v>297</v>
      </c>
      <c r="D101" s="48">
        <v>2000</v>
      </c>
      <c r="E101" s="49" t="s">
        <v>298</v>
      </c>
      <c r="F101" s="50" t="s">
        <v>299</v>
      </c>
      <c r="G101" s="43" t="s">
        <v>300</v>
      </c>
      <c r="H101" s="43"/>
      <c r="I101" s="48" t="s">
        <v>280</v>
      </c>
      <c r="J101" s="43" t="s">
        <v>301</v>
      </c>
      <c r="K101" s="43" t="s">
        <v>140</v>
      </c>
      <c r="L101" s="52"/>
      <c r="M101" s="44" t="s">
        <v>22</v>
      </c>
      <c r="N101" s="52"/>
      <c r="O101" s="52"/>
      <c r="P101" s="53" t="s">
        <v>302</v>
      </c>
      <c r="Q101" s="52"/>
      <c r="R101" s="52"/>
      <c r="S101" s="52"/>
      <c r="T101" s="54">
        <v>508195</v>
      </c>
    </row>
    <row r="102" spans="1:20" s="12" customFormat="1" ht="12.75" customHeight="1">
      <c r="A102" s="520" t="s">
        <v>83</v>
      </c>
      <c r="B102" s="520"/>
      <c r="C102" s="520"/>
      <c r="D102" s="520"/>
      <c r="E102" s="55"/>
      <c r="F102" s="56"/>
      <c r="G102" s="57"/>
      <c r="H102" s="57"/>
      <c r="I102" s="57"/>
      <c r="J102" s="57"/>
      <c r="K102" s="57"/>
      <c r="L102" s="58"/>
      <c r="M102" s="58"/>
      <c r="N102" s="58"/>
      <c r="O102" s="58"/>
      <c r="P102" s="58"/>
      <c r="Q102" s="58"/>
      <c r="R102" s="58"/>
      <c r="S102" s="59"/>
      <c r="T102" s="148">
        <f>SUM(T90:T101)</f>
        <v>33537295</v>
      </c>
    </row>
    <row r="103" spans="1:20" s="27" customFormat="1" ht="10.5">
      <c r="A103" s="24"/>
      <c r="B103" s="24"/>
      <c r="C103" s="24"/>
      <c r="D103" s="25"/>
      <c r="E103" s="24"/>
      <c r="F103" s="24"/>
      <c r="G103" s="24"/>
      <c r="H103" s="24"/>
      <c r="I103" s="24"/>
      <c r="J103" s="24"/>
      <c r="K103" s="24"/>
      <c r="L103" s="24"/>
      <c r="M103" s="24"/>
      <c r="N103" s="24"/>
      <c r="O103" s="24"/>
      <c r="P103" s="24"/>
      <c r="Q103" s="24"/>
      <c r="R103" s="24"/>
      <c r="S103" s="24"/>
      <c r="T103" s="26"/>
    </row>
    <row r="104" spans="1:20" s="27" customFormat="1" ht="10.5">
      <c r="A104" s="24"/>
      <c r="B104" s="24"/>
      <c r="C104" s="24"/>
      <c r="D104" s="25"/>
      <c r="E104" s="24"/>
      <c r="F104" s="24"/>
      <c r="G104" s="24"/>
      <c r="H104" s="24"/>
      <c r="I104" s="24"/>
      <c r="J104" s="24"/>
      <c r="K104" s="24"/>
      <c r="L104" s="24"/>
      <c r="M104" s="24"/>
      <c r="N104" s="24"/>
      <c r="O104" s="24"/>
      <c r="P104" s="24"/>
      <c r="Q104" s="24"/>
      <c r="R104" s="24"/>
      <c r="S104" s="24"/>
      <c r="T104" s="26"/>
    </row>
    <row r="108" ht="12.75">
      <c r="T108" s="60">
        <f>T51+T29+T10+T102+T85+T67+T16</f>
        <v>112817523.11</v>
      </c>
    </row>
  </sheetData>
  <sheetProtection/>
  <mergeCells count="163">
    <mergeCell ref="A102:D102"/>
    <mergeCell ref="R44:R50"/>
    <mergeCell ref="T21:T22"/>
    <mergeCell ref="T33:T34"/>
    <mergeCell ref="O33:O34"/>
    <mergeCell ref="P33:P34"/>
    <mergeCell ref="Q33:S33"/>
    <mergeCell ref="T44:T50"/>
    <mergeCell ref="S46:S50"/>
    <mergeCell ref="N44:N50"/>
    <mergeCell ref="T35:T43"/>
    <mergeCell ref="A44:A50"/>
    <mergeCell ref="B44:B50"/>
    <mergeCell ref="C44:C50"/>
    <mergeCell ref="D44:D50"/>
    <mergeCell ref="G44:G50"/>
    <mergeCell ref="P44:P50"/>
    <mergeCell ref="Q44:Q50"/>
    <mergeCell ref="Q35:Q43"/>
    <mergeCell ref="P35:P43"/>
    <mergeCell ref="Q21:S21"/>
    <mergeCell ref="N33:N34"/>
    <mergeCell ref="O21:O22"/>
    <mergeCell ref="E33:E34"/>
    <mergeCell ref="J21:J22"/>
    <mergeCell ref="P21:P22"/>
    <mergeCell ref="L21:L22"/>
    <mergeCell ref="F21:F22"/>
    <mergeCell ref="G21:G22"/>
    <mergeCell ref="T88:T89"/>
    <mergeCell ref="M88:M89"/>
    <mergeCell ref="K88:K89"/>
    <mergeCell ref="L88:L89"/>
    <mergeCell ref="P88:P89"/>
    <mergeCell ref="A29:D29"/>
    <mergeCell ref="A33:A34"/>
    <mergeCell ref="B33:B34"/>
    <mergeCell ref="J35:J43"/>
    <mergeCell ref="O44:O50"/>
    <mergeCell ref="Q88:S88"/>
    <mergeCell ref="E88:E89"/>
    <mergeCell ref="F88:F89"/>
    <mergeCell ref="G88:G89"/>
    <mergeCell ref="I88:I89"/>
    <mergeCell ref="S37:S43"/>
    <mergeCell ref="R38:R43"/>
    <mergeCell ref="M35:M43"/>
    <mergeCell ref="N35:N43"/>
    <mergeCell ref="O35:O43"/>
    <mergeCell ref="O76:O77"/>
    <mergeCell ref="M76:M77"/>
    <mergeCell ref="I33:I34"/>
    <mergeCell ref="J88:J89"/>
    <mergeCell ref="N88:N89"/>
    <mergeCell ref="I76:I77"/>
    <mergeCell ref="O88:O89"/>
    <mergeCell ref="K33:K34"/>
    <mergeCell ref="I55:I56"/>
    <mergeCell ref="J55:J56"/>
    <mergeCell ref="F2:F3"/>
    <mergeCell ref="A88:A89"/>
    <mergeCell ref="B88:B89"/>
    <mergeCell ref="C88:C89"/>
    <mergeCell ref="D88:D89"/>
    <mergeCell ref="M33:M34"/>
    <mergeCell ref="L35:L43"/>
    <mergeCell ref="L44:L50"/>
    <mergeCell ref="M44:M50"/>
    <mergeCell ref="A75:E75"/>
    <mergeCell ref="P55:P56"/>
    <mergeCell ref="A1:T1"/>
    <mergeCell ref="A2:A3"/>
    <mergeCell ref="B2:B3"/>
    <mergeCell ref="C2:C3"/>
    <mergeCell ref="D2:D3"/>
    <mergeCell ref="E2:E3"/>
    <mergeCell ref="T2:T3"/>
    <mergeCell ref="Q2:S2"/>
    <mergeCell ref="O2:O3"/>
    <mergeCell ref="G2:G3"/>
    <mergeCell ref="I2:I3"/>
    <mergeCell ref="J2:J3"/>
    <mergeCell ref="P2:P3"/>
    <mergeCell ref="H2:H3"/>
    <mergeCell ref="K2:K3"/>
    <mergeCell ref="L2:L3"/>
    <mergeCell ref="M2:M3"/>
    <mergeCell ref="N2:N3"/>
    <mergeCell ref="A21:A22"/>
    <mergeCell ref="B21:B22"/>
    <mergeCell ref="E21:E22"/>
    <mergeCell ref="A35:A43"/>
    <mergeCell ref="C35:C43"/>
    <mergeCell ref="N21:N22"/>
    <mergeCell ref="G33:G34"/>
    <mergeCell ref="F33:F34"/>
    <mergeCell ref="L33:L34"/>
    <mergeCell ref="J33:J34"/>
    <mergeCell ref="C33:C34"/>
    <mergeCell ref="D33:D34"/>
    <mergeCell ref="C21:C22"/>
    <mergeCell ref="D21:D22"/>
    <mergeCell ref="N55:N56"/>
    <mergeCell ref="O55:O56"/>
    <mergeCell ref="K44:K50"/>
    <mergeCell ref="I44:I50"/>
    <mergeCell ref="J44:J50"/>
    <mergeCell ref="D35:D43"/>
    <mergeCell ref="G35:G43"/>
    <mergeCell ref="F37:F43"/>
    <mergeCell ref="F46:F50"/>
    <mergeCell ref="B76:B77"/>
    <mergeCell ref="C76:C77"/>
    <mergeCell ref="D76:D77"/>
    <mergeCell ref="E76:E77"/>
    <mergeCell ref="B35:B43"/>
    <mergeCell ref="G76:G77"/>
    <mergeCell ref="P76:P77"/>
    <mergeCell ref="Q76:S76"/>
    <mergeCell ref="T76:T77"/>
    <mergeCell ref="A85:D85"/>
    <mergeCell ref="F76:F77"/>
    <mergeCell ref="J76:J77"/>
    <mergeCell ref="A76:A77"/>
    <mergeCell ref="N76:N77"/>
    <mergeCell ref="K76:K77"/>
    <mergeCell ref="L76:L77"/>
    <mergeCell ref="A13:A14"/>
    <mergeCell ref="B13:B14"/>
    <mergeCell ref="C13:C14"/>
    <mergeCell ref="D13:D14"/>
    <mergeCell ref="E13:E14"/>
    <mergeCell ref="F13:F14"/>
    <mergeCell ref="O13:O14"/>
    <mergeCell ref="P13:P14"/>
    <mergeCell ref="Q13:S13"/>
    <mergeCell ref="T13:T14"/>
    <mergeCell ref="A16:D16"/>
    <mergeCell ref="G13:G14"/>
    <mergeCell ref="I13:I14"/>
    <mergeCell ref="J13:J14"/>
    <mergeCell ref="K13:K14"/>
    <mergeCell ref="L13:L14"/>
    <mergeCell ref="K55:K56"/>
    <mergeCell ref="L55:L56"/>
    <mergeCell ref="M55:M56"/>
    <mergeCell ref="N13:N14"/>
    <mergeCell ref="M13:M14"/>
    <mergeCell ref="I35:I43"/>
    <mergeCell ref="K35:K43"/>
    <mergeCell ref="I21:I22"/>
    <mergeCell ref="M21:M22"/>
    <mergeCell ref="K21:K22"/>
    <mergeCell ref="Q55:S55"/>
    <mergeCell ref="T55:T56"/>
    <mergeCell ref="A67:D67"/>
    <mergeCell ref="A55:A56"/>
    <mergeCell ref="B55:B56"/>
    <mergeCell ref="C55:C56"/>
    <mergeCell ref="D55:D56"/>
    <mergeCell ref="E55:E56"/>
    <mergeCell ref="F55:F56"/>
    <mergeCell ref="G55:G5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614"/>
  <sheetViews>
    <sheetView zoomScalePageLayoutView="0" workbookViewId="0" topLeftCell="A604">
      <selection activeCell="B78" sqref="B78"/>
    </sheetView>
  </sheetViews>
  <sheetFormatPr defaultColWidth="9.140625" defaultRowHeight="12.75"/>
  <cols>
    <col min="1" max="1" width="4.57421875" style="215" customWidth="1"/>
    <col min="2" max="2" width="44.57421875" style="215" customWidth="1"/>
    <col min="3" max="3" width="16.28125" style="215" customWidth="1"/>
    <col min="4" max="4" width="19.421875" style="234" customWidth="1"/>
    <col min="5" max="5" width="27.7109375" style="365" customWidth="1"/>
    <col min="6" max="16384" width="9.140625" style="215" customWidth="1"/>
  </cols>
  <sheetData>
    <row r="1" spans="1:6" s="284" customFormat="1" ht="27" customHeight="1">
      <c r="A1" s="551" t="s">
        <v>34</v>
      </c>
      <c r="B1" s="551"/>
      <c r="C1" s="551"/>
      <c r="D1" s="551"/>
      <c r="E1" s="551"/>
      <c r="F1" s="551"/>
    </row>
    <row r="2" spans="1:6" s="284" customFormat="1" ht="12.75">
      <c r="A2" s="347" t="s">
        <v>35</v>
      </c>
      <c r="B2" s="215"/>
      <c r="C2" s="215"/>
      <c r="D2" s="234"/>
      <c r="E2" s="219"/>
      <c r="F2" s="348"/>
    </row>
    <row r="3" spans="1:6" s="284" customFormat="1" ht="12.75">
      <c r="A3" s="347" t="s">
        <v>36</v>
      </c>
      <c r="B3" s="215"/>
      <c r="C3" s="215"/>
      <c r="D3" s="234"/>
      <c r="E3" s="219"/>
      <c r="F3" s="348"/>
    </row>
    <row r="4" spans="1:5" s="284" customFormat="1" ht="12.75">
      <c r="A4" s="347" t="s">
        <v>38</v>
      </c>
      <c r="B4" s="349"/>
      <c r="C4" s="349"/>
      <c r="D4" s="349"/>
      <c r="E4" s="219"/>
    </row>
    <row r="5" spans="1:5" s="284" customFormat="1" ht="12.75">
      <c r="A5" s="347" t="s">
        <v>37</v>
      </c>
      <c r="B5" s="349"/>
      <c r="C5" s="349"/>
      <c r="D5" s="349"/>
      <c r="E5" s="219"/>
    </row>
    <row r="6" spans="1:5" s="284" customFormat="1" ht="13.5" thickBot="1">
      <c r="A6" s="347"/>
      <c r="B6" s="349"/>
      <c r="C6" s="349"/>
      <c r="D6" s="349"/>
      <c r="E6" s="350"/>
    </row>
    <row r="7" spans="1:5" s="338" customFormat="1" ht="16.5" thickBot="1">
      <c r="A7" s="333" t="s">
        <v>92</v>
      </c>
      <c r="B7" s="334"/>
      <c r="C7" s="335"/>
      <c r="D7" s="336"/>
      <c r="E7" s="337"/>
    </row>
    <row r="8" spans="1:5" ht="12.75">
      <c r="A8" s="529" t="s">
        <v>1208</v>
      </c>
      <c r="B8" s="530"/>
      <c r="C8" s="530"/>
      <c r="D8" s="530"/>
      <c r="E8" s="531"/>
    </row>
    <row r="9" spans="1:5" ht="61.5" customHeight="1" thickBot="1">
      <c r="A9" s="356" t="s">
        <v>82</v>
      </c>
      <c r="B9" s="357" t="s">
        <v>84</v>
      </c>
      <c r="C9" s="357" t="s">
        <v>85</v>
      </c>
      <c r="D9" s="358" t="s">
        <v>39</v>
      </c>
      <c r="E9" s="359" t="s">
        <v>70</v>
      </c>
    </row>
    <row r="10" spans="1:5" ht="12.75">
      <c r="A10" s="226">
        <v>1</v>
      </c>
      <c r="B10" s="266" t="s">
        <v>40</v>
      </c>
      <c r="C10" s="266">
        <v>2014</v>
      </c>
      <c r="D10" s="226" t="s">
        <v>67</v>
      </c>
      <c r="E10" s="360">
        <v>358.61</v>
      </c>
    </row>
    <row r="11" spans="1:5" ht="12.75">
      <c r="A11" s="226">
        <v>2</v>
      </c>
      <c r="B11" s="266" t="s">
        <v>149</v>
      </c>
      <c r="C11" s="266">
        <v>2014</v>
      </c>
      <c r="D11" s="226" t="s">
        <v>67</v>
      </c>
      <c r="E11" s="360">
        <v>2746.59</v>
      </c>
    </row>
    <row r="12" spans="1:5" ht="12.75">
      <c r="A12" s="226">
        <v>3</v>
      </c>
      <c r="B12" s="266" t="s">
        <v>149</v>
      </c>
      <c r="C12" s="266">
        <v>2014</v>
      </c>
      <c r="D12" s="226" t="s">
        <v>67</v>
      </c>
      <c r="E12" s="360">
        <v>2587.31</v>
      </c>
    </row>
    <row r="13" spans="1:5" ht="12.75">
      <c r="A13" s="226">
        <v>4</v>
      </c>
      <c r="B13" s="266" t="s">
        <v>149</v>
      </c>
      <c r="C13" s="266">
        <v>2014</v>
      </c>
      <c r="D13" s="226" t="s">
        <v>67</v>
      </c>
      <c r="E13" s="360">
        <v>2996.28</v>
      </c>
    </row>
    <row r="14" spans="1:5" ht="12.75">
      <c r="A14" s="226">
        <v>5</v>
      </c>
      <c r="B14" s="266" t="s">
        <v>398</v>
      </c>
      <c r="C14" s="266">
        <v>2014</v>
      </c>
      <c r="D14" s="226" t="s">
        <v>67</v>
      </c>
      <c r="E14" s="360">
        <v>13302.45</v>
      </c>
    </row>
    <row r="15" spans="1:5" ht="12.75">
      <c r="A15" s="226">
        <v>6</v>
      </c>
      <c r="B15" s="266" t="s">
        <v>399</v>
      </c>
      <c r="C15" s="266">
        <v>2014</v>
      </c>
      <c r="D15" s="226" t="s">
        <v>67</v>
      </c>
      <c r="E15" s="360">
        <v>2656.5</v>
      </c>
    </row>
    <row r="16" spans="1:5" ht="12.75">
      <c r="A16" s="226">
        <v>7</v>
      </c>
      <c r="B16" s="266" t="s">
        <v>399</v>
      </c>
      <c r="C16" s="266">
        <v>2014</v>
      </c>
      <c r="D16" s="226" t="s">
        <v>67</v>
      </c>
      <c r="E16" s="360">
        <v>2656.5</v>
      </c>
    </row>
    <row r="17" spans="1:5" ht="12.75">
      <c r="A17" s="226">
        <v>8</v>
      </c>
      <c r="B17" s="266" t="s">
        <v>398</v>
      </c>
      <c r="C17" s="266">
        <v>2015</v>
      </c>
      <c r="D17" s="226" t="s">
        <v>68</v>
      </c>
      <c r="E17" s="360">
        <v>12423</v>
      </c>
    </row>
    <row r="18" spans="1:5" ht="12.75">
      <c r="A18" s="226">
        <v>9</v>
      </c>
      <c r="B18" s="266" t="s">
        <v>417</v>
      </c>
      <c r="C18" s="266">
        <v>2015</v>
      </c>
      <c r="D18" s="339" t="s">
        <v>68</v>
      </c>
      <c r="E18" s="360">
        <v>2066.4</v>
      </c>
    </row>
    <row r="19" spans="1:5" ht="12.75">
      <c r="A19" s="226">
        <v>10</v>
      </c>
      <c r="B19" s="266" t="s">
        <v>149</v>
      </c>
      <c r="C19" s="266">
        <v>2015</v>
      </c>
      <c r="D19" s="226" t="s">
        <v>68</v>
      </c>
      <c r="E19" s="360">
        <v>3412.02</v>
      </c>
    </row>
    <row r="20" spans="1:5" ht="12.75">
      <c r="A20" s="226">
        <v>11</v>
      </c>
      <c r="B20" s="266" t="s">
        <v>149</v>
      </c>
      <c r="C20" s="266">
        <v>2015</v>
      </c>
      <c r="D20" s="226" t="s">
        <v>68</v>
      </c>
      <c r="E20" s="360">
        <v>3412.02</v>
      </c>
    </row>
    <row r="21" spans="1:5" ht="12.75">
      <c r="A21" s="226">
        <v>12</v>
      </c>
      <c r="B21" s="266" t="s">
        <v>149</v>
      </c>
      <c r="C21" s="266">
        <v>2015</v>
      </c>
      <c r="D21" s="226" t="s">
        <v>68</v>
      </c>
      <c r="E21" s="360">
        <v>3412.02</v>
      </c>
    </row>
    <row r="22" spans="1:5" ht="12.75">
      <c r="A22" s="226">
        <v>13</v>
      </c>
      <c r="B22" s="266" t="s">
        <v>149</v>
      </c>
      <c r="C22" s="266">
        <v>2015</v>
      </c>
      <c r="D22" s="226" t="s">
        <v>68</v>
      </c>
      <c r="E22" s="360">
        <v>3412.02</v>
      </c>
    </row>
    <row r="23" spans="1:5" ht="12.75">
      <c r="A23" s="226">
        <v>14</v>
      </c>
      <c r="B23" s="266" t="s">
        <v>149</v>
      </c>
      <c r="C23" s="266">
        <v>2015</v>
      </c>
      <c r="D23" s="226" t="s">
        <v>68</v>
      </c>
      <c r="E23" s="360">
        <v>3412.02</v>
      </c>
    </row>
    <row r="24" spans="1:5" ht="12.75">
      <c r="A24" s="226">
        <v>15</v>
      </c>
      <c r="B24" s="266" t="s">
        <v>149</v>
      </c>
      <c r="C24" s="266">
        <v>2015</v>
      </c>
      <c r="D24" s="226" t="s">
        <v>68</v>
      </c>
      <c r="E24" s="360">
        <v>3412.02</v>
      </c>
    </row>
    <row r="25" spans="1:5" ht="12.75">
      <c r="A25" s="226">
        <v>16</v>
      </c>
      <c r="B25" s="266" t="s">
        <v>419</v>
      </c>
      <c r="C25" s="266">
        <v>2015</v>
      </c>
      <c r="D25" s="226" t="s">
        <v>68</v>
      </c>
      <c r="E25" s="360">
        <v>18900</v>
      </c>
    </row>
    <row r="26" spans="1:5" ht="12.75">
      <c r="A26" s="226">
        <v>17</v>
      </c>
      <c r="B26" s="266" t="s">
        <v>416</v>
      </c>
      <c r="C26" s="266">
        <v>2015</v>
      </c>
      <c r="D26" s="226" t="s">
        <v>68</v>
      </c>
      <c r="E26" s="360">
        <v>23493</v>
      </c>
    </row>
    <row r="27" spans="1:5" ht="12.75">
      <c r="A27" s="226">
        <v>18</v>
      </c>
      <c r="B27" s="215" t="s">
        <v>470</v>
      </c>
      <c r="C27" s="266">
        <v>2016</v>
      </c>
      <c r="D27" s="226" t="s">
        <v>68</v>
      </c>
      <c r="E27" s="360">
        <v>956.01</v>
      </c>
    </row>
    <row r="28" spans="1:6" ht="12.75">
      <c r="A28" s="226">
        <v>19</v>
      </c>
      <c r="B28" s="225" t="s">
        <v>50</v>
      </c>
      <c r="C28" s="225">
        <v>2012</v>
      </c>
      <c r="D28" s="226" t="s">
        <v>67</v>
      </c>
      <c r="E28" s="340">
        <v>2940</v>
      </c>
      <c r="F28" s="340"/>
    </row>
    <row r="29" spans="1:5" ht="12.75">
      <c r="A29" s="226">
        <v>20</v>
      </c>
      <c r="B29" s="225" t="s">
        <v>51</v>
      </c>
      <c r="C29" s="225">
        <v>2012</v>
      </c>
      <c r="D29" s="226" t="s">
        <v>68</v>
      </c>
      <c r="E29" s="340">
        <v>40402</v>
      </c>
    </row>
    <row r="30" spans="1:6" ht="12.75">
      <c r="A30" s="226">
        <v>21</v>
      </c>
      <c r="B30" s="225" t="s">
        <v>403</v>
      </c>
      <c r="C30" s="225">
        <v>2013</v>
      </c>
      <c r="D30" s="226" t="s">
        <v>67</v>
      </c>
      <c r="E30" s="340">
        <v>1470.84</v>
      </c>
      <c r="F30" s="219"/>
    </row>
    <row r="31" spans="1:5" ht="12.75">
      <c r="A31" s="226">
        <v>22</v>
      </c>
      <c r="B31" s="225" t="s">
        <v>52</v>
      </c>
      <c r="C31" s="225">
        <v>2013</v>
      </c>
      <c r="D31" s="226" t="s">
        <v>67</v>
      </c>
      <c r="E31" s="340">
        <v>2368.8</v>
      </c>
    </row>
    <row r="32" spans="1:5" ht="12.75">
      <c r="A32" s="226">
        <v>23</v>
      </c>
      <c r="B32" s="225" t="s">
        <v>404</v>
      </c>
      <c r="C32" s="225">
        <v>2013</v>
      </c>
      <c r="D32" s="226" t="s">
        <v>67</v>
      </c>
      <c r="E32" s="340">
        <v>1470.84</v>
      </c>
    </row>
    <row r="33" spans="1:5" ht="12.75">
      <c r="A33" s="226">
        <v>24</v>
      </c>
      <c r="B33" s="225" t="s">
        <v>405</v>
      </c>
      <c r="C33" s="225">
        <v>2014</v>
      </c>
      <c r="D33" s="226" t="s">
        <v>67</v>
      </c>
      <c r="E33" s="340">
        <v>3136</v>
      </c>
    </row>
    <row r="34" spans="1:5" ht="12.75">
      <c r="A34" s="226">
        <v>25</v>
      </c>
      <c r="B34" s="225" t="s">
        <v>406</v>
      </c>
      <c r="C34" s="225">
        <v>2014</v>
      </c>
      <c r="D34" s="226" t="s">
        <v>67</v>
      </c>
      <c r="E34" s="340">
        <v>20611.5</v>
      </c>
    </row>
    <row r="35" spans="1:5" ht="12.75">
      <c r="A35" s="226">
        <v>26</v>
      </c>
      <c r="B35" s="266" t="s">
        <v>416</v>
      </c>
      <c r="C35" s="266">
        <v>2016</v>
      </c>
      <c r="D35" s="226" t="s">
        <v>68</v>
      </c>
      <c r="E35" s="360">
        <v>24378.6</v>
      </c>
    </row>
    <row r="36" spans="1:5" ht="12.75">
      <c r="A36" s="226">
        <v>27</v>
      </c>
      <c r="B36" s="266" t="s">
        <v>531</v>
      </c>
      <c r="C36" s="266">
        <v>2016</v>
      </c>
      <c r="D36" s="226" t="s">
        <v>68</v>
      </c>
      <c r="E36" s="360">
        <v>1969</v>
      </c>
    </row>
    <row r="37" spans="1:5" ht="12.75">
      <c r="A37" s="226">
        <v>28</v>
      </c>
      <c r="B37" s="266" t="s">
        <v>532</v>
      </c>
      <c r="C37" s="266">
        <v>2016</v>
      </c>
      <c r="D37" s="226" t="s">
        <v>68</v>
      </c>
      <c r="E37" s="360">
        <v>2214</v>
      </c>
    </row>
    <row r="38" spans="1:5" ht="12.75">
      <c r="A38" s="226">
        <v>29</v>
      </c>
      <c r="B38" s="266" t="s">
        <v>533</v>
      </c>
      <c r="C38" s="266">
        <v>2016</v>
      </c>
      <c r="D38" s="226" t="s">
        <v>68</v>
      </c>
      <c r="E38" s="360">
        <v>1005.96</v>
      </c>
    </row>
    <row r="39" spans="1:5" ht="12.75">
      <c r="A39" s="226">
        <v>30</v>
      </c>
      <c r="B39" s="266" t="s">
        <v>533</v>
      </c>
      <c r="C39" s="266">
        <v>2016</v>
      </c>
      <c r="D39" s="226" t="s">
        <v>68</v>
      </c>
      <c r="E39" s="360">
        <v>1005.96</v>
      </c>
    </row>
    <row r="40" spans="1:5" ht="12.75">
      <c r="A40" s="226">
        <v>35</v>
      </c>
      <c r="B40" s="266" t="s">
        <v>534</v>
      </c>
      <c r="C40" s="266">
        <v>2016</v>
      </c>
      <c r="D40" s="226" t="s">
        <v>68</v>
      </c>
      <c r="E40" s="360">
        <v>3554.7</v>
      </c>
    </row>
    <row r="41" spans="1:5" ht="12.75">
      <c r="A41" s="226">
        <v>36</v>
      </c>
      <c r="B41" s="266" t="s">
        <v>534</v>
      </c>
      <c r="C41" s="266">
        <v>2016</v>
      </c>
      <c r="D41" s="226" t="s">
        <v>68</v>
      </c>
      <c r="E41" s="360">
        <v>3554.7</v>
      </c>
    </row>
    <row r="42" spans="1:5" ht="12.75">
      <c r="A42" s="226">
        <v>37</v>
      </c>
      <c r="B42" s="266" t="s">
        <v>534</v>
      </c>
      <c r="C42" s="266">
        <v>2016</v>
      </c>
      <c r="D42" s="226" t="s">
        <v>68</v>
      </c>
      <c r="E42" s="360">
        <v>3554.7</v>
      </c>
    </row>
    <row r="43" spans="1:5" ht="12.75">
      <c r="A43" s="226">
        <v>38</v>
      </c>
      <c r="B43" s="266" t="s">
        <v>534</v>
      </c>
      <c r="C43" s="266">
        <v>2016</v>
      </c>
      <c r="D43" s="226" t="s">
        <v>68</v>
      </c>
      <c r="E43" s="360">
        <v>3554.7</v>
      </c>
    </row>
    <row r="44" spans="1:5" ht="12.75">
      <c r="A44" s="226">
        <v>39</v>
      </c>
      <c r="B44" s="266" t="s">
        <v>534</v>
      </c>
      <c r="C44" s="266">
        <v>2016</v>
      </c>
      <c r="D44" s="226" t="s">
        <v>68</v>
      </c>
      <c r="E44" s="360">
        <v>3554.7</v>
      </c>
    </row>
    <row r="45" spans="1:5" ht="12.75">
      <c r="A45" s="226">
        <v>40</v>
      </c>
      <c r="B45" s="266" t="s">
        <v>534</v>
      </c>
      <c r="C45" s="266">
        <v>2016</v>
      </c>
      <c r="D45" s="226" t="s">
        <v>68</v>
      </c>
      <c r="E45" s="360">
        <v>3554.7</v>
      </c>
    </row>
    <row r="46" spans="1:5" ht="12.75">
      <c r="A46" s="226">
        <v>41</v>
      </c>
      <c r="B46" s="266" t="s">
        <v>535</v>
      </c>
      <c r="C46" s="266">
        <v>2017</v>
      </c>
      <c r="D46" s="226" t="s">
        <v>68</v>
      </c>
      <c r="E46" s="360">
        <v>2033.9</v>
      </c>
    </row>
    <row r="47" spans="1:5" ht="12.75">
      <c r="A47" s="226">
        <v>43</v>
      </c>
      <c r="B47" s="266" t="s">
        <v>536</v>
      </c>
      <c r="C47" s="266">
        <v>2017</v>
      </c>
      <c r="D47" s="226" t="s">
        <v>68</v>
      </c>
      <c r="E47" s="360">
        <v>6519</v>
      </c>
    </row>
    <row r="48" spans="1:5" ht="12.75">
      <c r="A48" s="226">
        <v>44</v>
      </c>
      <c r="B48" s="266" t="s">
        <v>531</v>
      </c>
      <c r="C48" s="266">
        <v>2017</v>
      </c>
      <c r="D48" s="226" t="s">
        <v>68</v>
      </c>
      <c r="E48" s="360">
        <v>2275</v>
      </c>
    </row>
    <row r="49" spans="1:5" ht="12.75">
      <c r="A49" s="226">
        <v>45</v>
      </c>
      <c r="B49" s="266" t="s">
        <v>537</v>
      </c>
      <c r="C49" s="266">
        <v>2017</v>
      </c>
      <c r="D49" s="226" t="s">
        <v>68</v>
      </c>
      <c r="E49" s="360">
        <v>977850</v>
      </c>
    </row>
    <row r="50" spans="1:5" ht="12.75">
      <c r="A50" s="226">
        <v>46</v>
      </c>
      <c r="B50" s="266" t="s">
        <v>538</v>
      </c>
      <c r="C50" s="266">
        <v>2017</v>
      </c>
      <c r="D50" s="226" t="s">
        <v>68</v>
      </c>
      <c r="E50" s="360">
        <v>2361.6</v>
      </c>
    </row>
    <row r="51" spans="1:5" ht="12.75">
      <c r="A51" s="226">
        <v>47</v>
      </c>
      <c r="B51" s="266" t="s">
        <v>539</v>
      </c>
      <c r="C51" s="266">
        <v>2017</v>
      </c>
      <c r="D51" s="226" t="s">
        <v>68</v>
      </c>
      <c r="E51" s="360">
        <v>1094.7</v>
      </c>
    </row>
    <row r="52" spans="1:5" ht="12.75">
      <c r="A52" s="226">
        <v>48</v>
      </c>
      <c r="B52" s="266" t="s">
        <v>539</v>
      </c>
      <c r="C52" s="266">
        <v>2017</v>
      </c>
      <c r="D52" s="226" t="s">
        <v>68</v>
      </c>
      <c r="E52" s="360">
        <v>1094.7</v>
      </c>
    </row>
    <row r="53" spans="1:5" ht="12.75">
      <c r="A53" s="226">
        <v>49</v>
      </c>
      <c r="B53" s="266" t="s">
        <v>539</v>
      </c>
      <c r="C53" s="266">
        <v>2017</v>
      </c>
      <c r="D53" s="226" t="s">
        <v>68</v>
      </c>
      <c r="E53" s="360">
        <v>1094.7</v>
      </c>
    </row>
    <row r="54" spans="1:5" ht="12.75">
      <c r="A54" s="226">
        <v>50</v>
      </c>
      <c r="B54" s="266" t="s">
        <v>539</v>
      </c>
      <c r="C54" s="266">
        <v>2017</v>
      </c>
      <c r="D54" s="226" t="s">
        <v>68</v>
      </c>
      <c r="E54" s="360">
        <v>1094.7</v>
      </c>
    </row>
    <row r="55" spans="1:5" ht="12.75">
      <c r="A55" s="226">
        <v>51</v>
      </c>
      <c r="B55" s="266" t="s">
        <v>539</v>
      </c>
      <c r="C55" s="266">
        <v>2017</v>
      </c>
      <c r="D55" s="226" t="s">
        <v>68</v>
      </c>
      <c r="E55" s="360">
        <v>1094.7</v>
      </c>
    </row>
    <row r="56" spans="1:5" ht="12.75">
      <c r="A56" s="226">
        <v>52</v>
      </c>
      <c r="B56" s="266" t="s">
        <v>539</v>
      </c>
      <c r="C56" s="266">
        <v>2017</v>
      </c>
      <c r="D56" s="226" t="s">
        <v>68</v>
      </c>
      <c r="E56" s="360">
        <v>1094.7</v>
      </c>
    </row>
    <row r="57" spans="1:5" ht="12.75">
      <c r="A57" s="226">
        <v>53</v>
      </c>
      <c r="B57" s="266" t="s">
        <v>539</v>
      </c>
      <c r="C57" s="266">
        <v>2017</v>
      </c>
      <c r="D57" s="226" t="s">
        <v>68</v>
      </c>
      <c r="E57" s="360">
        <v>1094.7</v>
      </c>
    </row>
    <row r="58" spans="1:5" ht="12.75">
      <c r="A58" s="226">
        <v>54</v>
      </c>
      <c r="B58" s="266" t="s">
        <v>149</v>
      </c>
      <c r="C58" s="266">
        <v>2017</v>
      </c>
      <c r="D58" s="226" t="s">
        <v>68</v>
      </c>
      <c r="E58" s="360">
        <v>16506.6</v>
      </c>
    </row>
    <row r="59" spans="1:5" ht="12.75">
      <c r="A59" s="226">
        <v>55</v>
      </c>
      <c r="B59" s="266" t="s">
        <v>149</v>
      </c>
      <c r="C59" s="266">
        <v>2017</v>
      </c>
      <c r="D59" s="226" t="s">
        <v>68</v>
      </c>
      <c r="E59" s="360">
        <v>16506.6</v>
      </c>
    </row>
    <row r="60" spans="1:5" ht="12.75">
      <c r="A60" s="226">
        <v>56</v>
      </c>
      <c r="B60" s="266" t="s">
        <v>149</v>
      </c>
      <c r="C60" s="266">
        <v>2017</v>
      </c>
      <c r="D60" s="226" t="s">
        <v>68</v>
      </c>
      <c r="E60" s="360">
        <v>16506.6</v>
      </c>
    </row>
    <row r="61" spans="1:5" ht="12.75">
      <c r="A61" s="226">
        <v>57</v>
      </c>
      <c r="B61" s="266" t="s">
        <v>149</v>
      </c>
      <c r="C61" s="266">
        <v>2017</v>
      </c>
      <c r="D61" s="226" t="s">
        <v>68</v>
      </c>
      <c r="E61" s="360">
        <v>16506.6</v>
      </c>
    </row>
    <row r="62" spans="1:5" ht="12.75">
      <c r="A62" s="226">
        <v>58</v>
      </c>
      <c r="B62" s="266" t="s">
        <v>149</v>
      </c>
      <c r="C62" s="266">
        <v>2017</v>
      </c>
      <c r="D62" s="226" t="s">
        <v>68</v>
      </c>
      <c r="E62" s="360">
        <v>16506.6</v>
      </c>
    </row>
    <row r="63" spans="1:5" ht="12.75">
      <c r="A63" s="226">
        <v>59</v>
      </c>
      <c r="B63" s="266" t="s">
        <v>149</v>
      </c>
      <c r="C63" s="266">
        <v>2017</v>
      </c>
      <c r="D63" s="226" t="s">
        <v>68</v>
      </c>
      <c r="E63" s="360">
        <v>16506.6</v>
      </c>
    </row>
    <row r="64" spans="1:5" ht="12.75">
      <c r="A64" s="226">
        <v>60</v>
      </c>
      <c r="B64" s="266" t="s">
        <v>149</v>
      </c>
      <c r="C64" s="266">
        <v>2017</v>
      </c>
      <c r="D64" s="226" t="s">
        <v>68</v>
      </c>
      <c r="E64" s="360">
        <v>13825.2</v>
      </c>
    </row>
    <row r="65" spans="1:5" ht="12.75">
      <c r="A65" s="226">
        <v>61</v>
      </c>
      <c r="B65" s="266" t="s">
        <v>149</v>
      </c>
      <c r="C65" s="266">
        <v>2017</v>
      </c>
      <c r="D65" s="226" t="s">
        <v>68</v>
      </c>
      <c r="E65" s="360">
        <v>13825.2</v>
      </c>
    </row>
    <row r="66" spans="1:5" ht="12.75">
      <c r="A66" s="226">
        <v>62</v>
      </c>
      <c r="B66" s="266" t="s">
        <v>149</v>
      </c>
      <c r="C66" s="266">
        <v>2017</v>
      </c>
      <c r="D66" s="226" t="s">
        <v>68</v>
      </c>
      <c r="E66" s="360">
        <v>13825.2</v>
      </c>
    </row>
    <row r="67" spans="1:5" ht="12.75">
      <c r="A67" s="226">
        <v>63</v>
      </c>
      <c r="B67" s="266" t="s">
        <v>149</v>
      </c>
      <c r="C67" s="266">
        <v>2017</v>
      </c>
      <c r="D67" s="226" t="s">
        <v>68</v>
      </c>
      <c r="E67" s="360">
        <v>13825.2</v>
      </c>
    </row>
    <row r="68" spans="1:5" ht="12.75">
      <c r="A68" s="226">
        <v>64</v>
      </c>
      <c r="B68" s="266" t="s">
        <v>149</v>
      </c>
      <c r="C68" s="266">
        <v>2017</v>
      </c>
      <c r="D68" s="226" t="s">
        <v>68</v>
      </c>
      <c r="E68" s="360">
        <v>13825.2</v>
      </c>
    </row>
    <row r="69" spans="1:5" ht="12.75">
      <c r="A69" s="226">
        <v>65</v>
      </c>
      <c r="B69" s="266" t="s">
        <v>149</v>
      </c>
      <c r="C69" s="266">
        <v>2017</v>
      </c>
      <c r="D69" s="226" t="s">
        <v>68</v>
      </c>
      <c r="E69" s="360">
        <v>13825.2</v>
      </c>
    </row>
    <row r="70" spans="1:5" ht="12.75">
      <c r="A70" s="226">
        <v>66</v>
      </c>
      <c r="B70" s="266" t="s">
        <v>149</v>
      </c>
      <c r="C70" s="266">
        <v>2017</v>
      </c>
      <c r="D70" s="226" t="s">
        <v>68</v>
      </c>
      <c r="E70" s="360">
        <v>13825.2</v>
      </c>
    </row>
    <row r="71" spans="1:5" ht="12.75">
      <c r="A71" s="226">
        <v>67</v>
      </c>
      <c r="B71" s="266" t="s">
        <v>149</v>
      </c>
      <c r="C71" s="266">
        <v>2017</v>
      </c>
      <c r="D71" s="226" t="s">
        <v>68</v>
      </c>
      <c r="E71" s="360">
        <v>13825.2</v>
      </c>
    </row>
    <row r="72" spans="1:5" ht="12.75">
      <c r="A72" s="226">
        <v>68</v>
      </c>
      <c r="B72" s="266" t="s">
        <v>149</v>
      </c>
      <c r="C72" s="266">
        <v>2017</v>
      </c>
      <c r="D72" s="226" t="s">
        <v>68</v>
      </c>
      <c r="E72" s="360">
        <v>13825.2</v>
      </c>
    </row>
    <row r="73" spans="1:5" ht="12.75">
      <c r="A73" s="226">
        <v>69</v>
      </c>
      <c r="B73" s="266" t="s">
        <v>149</v>
      </c>
      <c r="C73" s="266">
        <v>2017</v>
      </c>
      <c r="D73" s="226" t="s">
        <v>68</v>
      </c>
      <c r="E73" s="360">
        <v>13825.2</v>
      </c>
    </row>
    <row r="74" spans="1:5" ht="12.75">
      <c r="A74" s="226">
        <v>70</v>
      </c>
      <c r="B74" s="266" t="s">
        <v>540</v>
      </c>
      <c r="C74" s="266">
        <v>2017</v>
      </c>
      <c r="D74" s="226" t="s">
        <v>68</v>
      </c>
      <c r="E74" s="360">
        <v>63468</v>
      </c>
    </row>
    <row r="75" spans="1:5" ht="12.75">
      <c r="A75" s="226">
        <v>71</v>
      </c>
      <c r="B75" s="266" t="s">
        <v>541</v>
      </c>
      <c r="C75" s="266">
        <v>2017</v>
      </c>
      <c r="D75" s="226" t="s">
        <v>68</v>
      </c>
      <c r="E75" s="360">
        <v>59359.8</v>
      </c>
    </row>
    <row r="76" spans="1:5" ht="12.75">
      <c r="A76" s="226">
        <v>72</v>
      </c>
      <c r="B76" s="266" t="s">
        <v>543</v>
      </c>
      <c r="C76" s="266">
        <v>2017</v>
      </c>
      <c r="D76" s="226" t="s">
        <v>68</v>
      </c>
      <c r="E76" s="360">
        <v>220785</v>
      </c>
    </row>
    <row r="77" spans="1:5" ht="12.75">
      <c r="A77" s="226">
        <v>73</v>
      </c>
      <c r="B77" s="266" t="s">
        <v>544</v>
      </c>
      <c r="C77" s="266">
        <v>2017</v>
      </c>
      <c r="D77" s="226" t="s">
        <v>68</v>
      </c>
      <c r="E77" s="360">
        <v>95694</v>
      </c>
    </row>
    <row r="78" spans="1:5" ht="12.75">
      <c r="A78" s="226">
        <v>74</v>
      </c>
      <c r="B78" s="266" t="s">
        <v>545</v>
      </c>
      <c r="C78" s="266">
        <v>2017</v>
      </c>
      <c r="D78" s="226" t="s">
        <v>68</v>
      </c>
      <c r="E78" s="360">
        <v>43911</v>
      </c>
    </row>
    <row r="79" spans="1:5" ht="12.75">
      <c r="A79" s="226">
        <v>75</v>
      </c>
      <c r="B79" s="266" t="s">
        <v>546</v>
      </c>
      <c r="C79" s="266">
        <v>2017</v>
      </c>
      <c r="D79" s="226" t="s">
        <v>68</v>
      </c>
      <c r="E79" s="360">
        <v>43050</v>
      </c>
    </row>
    <row r="80" spans="1:5" ht="12.75">
      <c r="A80" s="226">
        <v>76</v>
      </c>
      <c r="B80" s="266" t="s">
        <v>546</v>
      </c>
      <c r="C80" s="266">
        <v>2017</v>
      </c>
      <c r="D80" s="226" t="s">
        <v>68</v>
      </c>
      <c r="E80" s="360">
        <v>43050</v>
      </c>
    </row>
    <row r="81" spans="1:5" ht="12.75">
      <c r="A81" s="226">
        <v>77</v>
      </c>
      <c r="B81" s="266" t="s">
        <v>546</v>
      </c>
      <c r="C81" s="266">
        <v>2017</v>
      </c>
      <c r="D81" s="226" t="s">
        <v>68</v>
      </c>
      <c r="E81" s="360">
        <v>43050</v>
      </c>
    </row>
    <row r="82" spans="1:5" ht="12.75">
      <c r="A82" s="226">
        <v>78</v>
      </c>
      <c r="B82" s="266" t="s">
        <v>546</v>
      </c>
      <c r="C82" s="266">
        <v>2017</v>
      </c>
      <c r="D82" s="226" t="s">
        <v>68</v>
      </c>
      <c r="E82" s="360">
        <v>43050</v>
      </c>
    </row>
    <row r="83" spans="1:5" ht="12.75">
      <c r="A83" s="226">
        <v>80</v>
      </c>
      <c r="B83" s="266" t="s">
        <v>531</v>
      </c>
      <c r="C83" s="266">
        <v>2017</v>
      </c>
      <c r="D83" s="226" t="s">
        <v>68</v>
      </c>
      <c r="E83" s="360">
        <v>1954.46</v>
      </c>
    </row>
    <row r="84" spans="1:5" ht="12.75">
      <c r="A84" s="226">
        <v>81</v>
      </c>
      <c r="B84" s="266" t="s">
        <v>1015</v>
      </c>
      <c r="C84" s="266">
        <v>2018</v>
      </c>
      <c r="D84" s="226" t="s">
        <v>68</v>
      </c>
      <c r="E84" s="360">
        <v>3688.77</v>
      </c>
    </row>
    <row r="85" spans="1:5" ht="12.75">
      <c r="A85" s="226">
        <v>82</v>
      </c>
      <c r="B85" s="266" t="s">
        <v>1023</v>
      </c>
      <c r="C85" s="266">
        <v>2018</v>
      </c>
      <c r="D85" s="226" t="s">
        <v>68</v>
      </c>
      <c r="E85" s="360">
        <v>928.99</v>
      </c>
    </row>
    <row r="86" spans="1:5" ht="12.75">
      <c r="A86" s="226">
        <v>83</v>
      </c>
      <c r="B86" s="266" t="s">
        <v>1024</v>
      </c>
      <c r="C86" s="266">
        <v>2018</v>
      </c>
      <c r="D86" s="226" t="s">
        <v>68</v>
      </c>
      <c r="E86" s="360">
        <v>971.7</v>
      </c>
    </row>
    <row r="87" spans="1:5" ht="12.75">
      <c r="A87" s="226">
        <v>84</v>
      </c>
      <c r="B87" s="266" t="s">
        <v>1015</v>
      </c>
      <c r="C87" s="266">
        <v>2018</v>
      </c>
      <c r="D87" s="226" t="s">
        <v>68</v>
      </c>
      <c r="E87" s="360">
        <v>3688.7</v>
      </c>
    </row>
    <row r="88" spans="1:5" ht="12.75">
      <c r="A88" s="226">
        <v>85</v>
      </c>
      <c r="B88" s="266"/>
      <c r="C88" s="266">
        <v>2018</v>
      </c>
      <c r="D88" s="226" t="s">
        <v>68</v>
      </c>
      <c r="E88" s="360">
        <v>3688.7</v>
      </c>
    </row>
    <row r="89" spans="1:5" ht="12.75">
      <c r="A89" s="226">
        <v>86</v>
      </c>
      <c r="B89" s="266" t="s">
        <v>1025</v>
      </c>
      <c r="C89" s="266">
        <v>2018</v>
      </c>
      <c r="D89" s="226" t="s">
        <v>68</v>
      </c>
      <c r="E89" s="360">
        <v>1599</v>
      </c>
    </row>
    <row r="90" spans="1:5" ht="12.75">
      <c r="A90" s="226">
        <v>87</v>
      </c>
      <c r="B90" s="266" t="s">
        <v>1026</v>
      </c>
      <c r="C90" s="266">
        <v>2018</v>
      </c>
      <c r="D90" s="226" t="s">
        <v>68</v>
      </c>
      <c r="E90" s="360">
        <v>1638.9</v>
      </c>
    </row>
    <row r="91" spans="1:5" ht="12.75">
      <c r="A91" s="226">
        <v>88</v>
      </c>
      <c r="B91" s="266" t="s">
        <v>1027</v>
      </c>
      <c r="C91" s="266">
        <v>2018</v>
      </c>
      <c r="D91" s="226" t="s">
        <v>68</v>
      </c>
      <c r="E91" s="360">
        <v>1399</v>
      </c>
    </row>
    <row r="92" spans="1:5" ht="12.75">
      <c r="A92" s="226">
        <v>89</v>
      </c>
      <c r="B92" s="266" t="s">
        <v>1028</v>
      </c>
      <c r="C92" s="266">
        <v>2018</v>
      </c>
      <c r="D92" s="226" t="s">
        <v>68</v>
      </c>
      <c r="E92" s="360">
        <v>836.4</v>
      </c>
    </row>
    <row r="93" spans="1:5" ht="25.5">
      <c r="A93" s="226">
        <v>90</v>
      </c>
      <c r="B93" s="266" t="s">
        <v>1029</v>
      </c>
      <c r="C93" s="266">
        <v>2018</v>
      </c>
      <c r="D93" s="226" t="s">
        <v>68</v>
      </c>
      <c r="E93" s="360">
        <v>1548.9</v>
      </c>
    </row>
    <row r="94" spans="1:5" ht="12.75">
      <c r="A94" s="226">
        <v>91</v>
      </c>
      <c r="B94" s="266" t="s">
        <v>657</v>
      </c>
      <c r="C94" s="266">
        <v>2018</v>
      </c>
      <c r="D94" s="226" t="s">
        <v>68</v>
      </c>
      <c r="E94" s="360">
        <v>1332.44</v>
      </c>
    </row>
    <row r="95" spans="1:5" ht="12.75">
      <c r="A95" s="226">
        <v>92</v>
      </c>
      <c r="B95" s="266" t="s">
        <v>1015</v>
      </c>
      <c r="C95" s="266">
        <v>2019</v>
      </c>
      <c r="D95" s="226" t="s">
        <v>68</v>
      </c>
      <c r="E95" s="360">
        <v>7000</v>
      </c>
    </row>
    <row r="96" spans="1:5" ht="12.75">
      <c r="A96" s="226">
        <v>93</v>
      </c>
      <c r="B96" s="266" t="s">
        <v>149</v>
      </c>
      <c r="C96" s="266">
        <v>2019</v>
      </c>
      <c r="D96" s="226" t="s">
        <v>68</v>
      </c>
      <c r="E96" s="360">
        <v>2867</v>
      </c>
    </row>
    <row r="97" spans="1:5" ht="12.75">
      <c r="A97" s="226">
        <v>94</v>
      </c>
      <c r="B97" s="266" t="s">
        <v>149</v>
      </c>
      <c r="C97" s="266">
        <v>2019</v>
      </c>
      <c r="D97" s="226" t="s">
        <v>68</v>
      </c>
      <c r="E97" s="360">
        <v>2867</v>
      </c>
    </row>
    <row r="98" spans="1:5" ht="12.75">
      <c r="A98" s="226">
        <v>95</v>
      </c>
      <c r="B98" s="266" t="s">
        <v>1016</v>
      </c>
      <c r="C98" s="266">
        <v>2019</v>
      </c>
      <c r="D98" s="226" t="s">
        <v>68</v>
      </c>
      <c r="E98" s="360">
        <v>639</v>
      </c>
    </row>
    <row r="99" spans="1:5" ht="12.75">
      <c r="A99" s="226">
        <v>96</v>
      </c>
      <c r="B99" s="266" t="s">
        <v>1017</v>
      </c>
      <c r="C99" s="266">
        <v>2019</v>
      </c>
      <c r="D99" s="226" t="s">
        <v>68</v>
      </c>
      <c r="E99" s="360">
        <v>838</v>
      </c>
    </row>
    <row r="100" spans="1:5" ht="12.75">
      <c r="A100" s="226">
        <v>97</v>
      </c>
      <c r="B100" s="266" t="s">
        <v>1018</v>
      </c>
      <c r="C100" s="266">
        <v>2019</v>
      </c>
      <c r="D100" s="226" t="s">
        <v>68</v>
      </c>
      <c r="E100" s="360">
        <v>838</v>
      </c>
    </row>
    <row r="101" spans="1:5" ht="12.75">
      <c r="A101" s="226">
        <v>98</v>
      </c>
      <c r="B101" s="266" t="s">
        <v>1019</v>
      </c>
      <c r="C101" s="266">
        <v>2019</v>
      </c>
      <c r="D101" s="226" t="s">
        <v>68</v>
      </c>
      <c r="E101" s="360">
        <v>19001.01</v>
      </c>
    </row>
    <row r="102" spans="1:5" ht="12.75">
      <c r="A102" s="226">
        <v>99</v>
      </c>
      <c r="B102" s="266" t="s">
        <v>1020</v>
      </c>
      <c r="C102" s="266">
        <v>2019</v>
      </c>
      <c r="D102" s="226" t="s">
        <v>68</v>
      </c>
      <c r="E102" s="360">
        <v>3250</v>
      </c>
    </row>
    <row r="103" spans="1:5" ht="12.75">
      <c r="A103" s="226">
        <v>100</v>
      </c>
      <c r="B103" s="266" t="s">
        <v>1020</v>
      </c>
      <c r="C103" s="266">
        <v>2019</v>
      </c>
      <c r="D103" s="226" t="s">
        <v>68</v>
      </c>
      <c r="E103" s="360">
        <v>3250</v>
      </c>
    </row>
    <row r="104" spans="1:5" ht="12.75">
      <c r="A104" s="226">
        <v>101</v>
      </c>
      <c r="B104" s="266" t="s">
        <v>1021</v>
      </c>
      <c r="C104" s="266">
        <v>2019</v>
      </c>
      <c r="D104" s="226" t="s">
        <v>68</v>
      </c>
      <c r="E104" s="360">
        <v>742.9</v>
      </c>
    </row>
    <row r="105" spans="1:5" ht="12.75">
      <c r="A105" s="226">
        <v>102</v>
      </c>
      <c r="B105" s="266" t="s">
        <v>1022</v>
      </c>
      <c r="C105" s="266">
        <v>2019</v>
      </c>
      <c r="D105" s="226" t="s">
        <v>68</v>
      </c>
      <c r="E105" s="360">
        <v>2888.93</v>
      </c>
    </row>
    <row r="106" spans="1:5" ht="12.75">
      <c r="A106" s="226">
        <v>103</v>
      </c>
      <c r="B106" s="266" t="s">
        <v>1032</v>
      </c>
      <c r="C106" s="266">
        <v>2019</v>
      </c>
      <c r="D106" s="226" t="s">
        <v>68</v>
      </c>
      <c r="E106" s="360">
        <v>2888.93</v>
      </c>
    </row>
    <row r="107" spans="1:5" ht="12.75">
      <c r="A107" s="226">
        <v>104</v>
      </c>
      <c r="B107" s="266" t="s">
        <v>1033</v>
      </c>
      <c r="C107" s="266">
        <v>2019</v>
      </c>
      <c r="D107" s="226" t="s">
        <v>68</v>
      </c>
      <c r="E107" s="360">
        <v>2888.93</v>
      </c>
    </row>
    <row r="108" spans="1:5" ht="16.5" customHeight="1">
      <c r="A108" s="226">
        <v>105</v>
      </c>
      <c r="C108" s="266">
        <v>2018</v>
      </c>
      <c r="D108" s="226" t="s">
        <v>68</v>
      </c>
      <c r="E108" s="360">
        <v>1332.44</v>
      </c>
    </row>
    <row r="109" spans="1:5" ht="64.5" customHeight="1">
      <c r="A109" s="220">
        <v>1</v>
      </c>
      <c r="B109" s="223" t="s">
        <v>958</v>
      </c>
      <c r="C109" s="215">
        <v>2018</v>
      </c>
      <c r="D109" s="361" t="s">
        <v>68</v>
      </c>
      <c r="E109" s="362">
        <v>123000</v>
      </c>
    </row>
    <row r="110" spans="1:5" ht="24.75" customHeight="1" thickBot="1">
      <c r="A110" s="226"/>
      <c r="B110" s="229" t="s">
        <v>83</v>
      </c>
      <c r="C110" s="225"/>
      <c r="D110" s="226"/>
      <c r="E110" s="363">
        <f>SUM(E10:E109)</f>
        <v>2318896.3700000006</v>
      </c>
    </row>
    <row r="111" spans="1:5" ht="12.75">
      <c r="A111" s="529" t="s">
        <v>1209</v>
      </c>
      <c r="B111" s="530"/>
      <c r="C111" s="530"/>
      <c r="D111" s="530"/>
      <c r="E111" s="531"/>
    </row>
    <row r="112" spans="1:5" ht="39" thickBot="1">
      <c r="A112" s="356" t="s">
        <v>82</v>
      </c>
      <c r="B112" s="357" t="s">
        <v>86</v>
      </c>
      <c r="C112" s="357" t="s">
        <v>85</v>
      </c>
      <c r="D112" s="358" t="s">
        <v>39</v>
      </c>
      <c r="E112" s="359" t="s">
        <v>70</v>
      </c>
    </row>
    <row r="113" spans="1:5" ht="12.75">
      <c r="A113" s="226">
        <v>1</v>
      </c>
      <c r="B113" s="225" t="s">
        <v>418</v>
      </c>
      <c r="C113" s="225">
        <v>2015</v>
      </c>
      <c r="D113" s="226" t="s">
        <v>68</v>
      </c>
      <c r="E113" s="340">
        <v>849</v>
      </c>
    </row>
    <row r="114" spans="1:5" ht="12.75">
      <c r="A114" s="226">
        <v>2</v>
      </c>
      <c r="B114" s="266" t="s">
        <v>542</v>
      </c>
      <c r="C114" s="225">
        <v>2017</v>
      </c>
      <c r="D114" s="226" t="s">
        <v>68</v>
      </c>
      <c r="E114" s="340">
        <v>23616</v>
      </c>
    </row>
    <row r="115" spans="1:5" ht="12.75">
      <c r="A115" s="226">
        <v>3</v>
      </c>
      <c r="B115" s="266" t="s">
        <v>658</v>
      </c>
      <c r="C115" s="225">
        <v>2018</v>
      </c>
      <c r="D115" s="226" t="s">
        <v>68</v>
      </c>
      <c r="E115" s="340">
        <v>4182</v>
      </c>
    </row>
    <row r="116" spans="1:5" ht="12.75">
      <c r="A116" s="226">
        <v>4</v>
      </c>
      <c r="B116" s="266" t="s">
        <v>1030</v>
      </c>
      <c r="C116" s="225">
        <v>2019</v>
      </c>
      <c r="D116" s="226" t="s">
        <v>68</v>
      </c>
      <c r="E116" s="340">
        <v>4182</v>
      </c>
    </row>
    <row r="117" spans="1:5" ht="12.75">
      <c r="A117" s="226">
        <v>5</v>
      </c>
      <c r="B117" s="266" t="s">
        <v>1031</v>
      </c>
      <c r="C117" s="225">
        <v>2019</v>
      </c>
      <c r="D117" s="226" t="s">
        <v>68</v>
      </c>
      <c r="E117" s="340">
        <v>41282</v>
      </c>
    </row>
    <row r="118" spans="1:5" ht="12.75">
      <c r="A118" s="226">
        <v>6</v>
      </c>
      <c r="B118" s="266" t="s">
        <v>658</v>
      </c>
      <c r="C118" s="225">
        <v>2018</v>
      </c>
      <c r="D118" s="226" t="s">
        <v>68</v>
      </c>
      <c r="E118" s="340">
        <v>4797</v>
      </c>
    </row>
    <row r="119" spans="1:5" ht="12.75">
      <c r="A119" s="226">
        <v>7</v>
      </c>
      <c r="B119" s="266" t="s">
        <v>658</v>
      </c>
      <c r="C119" s="225">
        <v>2018</v>
      </c>
      <c r="D119" s="226" t="s">
        <v>68</v>
      </c>
      <c r="E119" s="340">
        <v>4797</v>
      </c>
    </row>
    <row r="120" spans="1:5" ht="12.75">
      <c r="A120" s="226">
        <v>8</v>
      </c>
      <c r="B120" s="364" t="s">
        <v>54</v>
      </c>
      <c r="C120" s="225">
        <v>2012</v>
      </c>
      <c r="D120" s="226" t="s">
        <v>67</v>
      </c>
      <c r="E120" s="340">
        <v>2176.8</v>
      </c>
    </row>
    <row r="121" spans="1:5" ht="12.75">
      <c r="A121" s="226"/>
      <c r="B121" s="229" t="s">
        <v>81</v>
      </c>
      <c r="C121" s="225"/>
      <c r="D121" s="226"/>
      <c r="E121" s="363">
        <f>SUM(E113:E120)</f>
        <v>85881.8</v>
      </c>
    </row>
    <row r="123" ht="13.5" thickBot="1"/>
    <row r="124" spans="1:5" ht="12.75" customHeight="1" thickBot="1">
      <c r="A124" s="351" t="s">
        <v>92</v>
      </c>
      <c r="B124" s="352"/>
      <c r="C124" s="353"/>
      <c r="D124" s="354"/>
      <c r="E124" s="355" t="s">
        <v>392</v>
      </c>
    </row>
    <row r="125" spans="1:5" ht="15" customHeight="1">
      <c r="A125" s="529" t="s">
        <v>1208</v>
      </c>
      <c r="B125" s="530"/>
      <c r="C125" s="530"/>
      <c r="D125" s="530"/>
      <c r="E125" s="531"/>
    </row>
    <row r="126" spans="1:5" ht="15" customHeight="1" thickBot="1">
      <c r="A126" s="356" t="s">
        <v>82</v>
      </c>
      <c r="B126" s="357" t="s">
        <v>84</v>
      </c>
      <c r="C126" s="357" t="s">
        <v>85</v>
      </c>
      <c r="D126" s="358" t="s">
        <v>39</v>
      </c>
      <c r="E126" s="359" t="s">
        <v>70</v>
      </c>
    </row>
    <row r="127" spans="1:5" ht="11.25" customHeight="1">
      <c r="A127" s="226">
        <v>1</v>
      </c>
      <c r="B127" s="366" t="s">
        <v>146</v>
      </c>
      <c r="C127" s="225">
        <v>2011</v>
      </c>
      <c r="D127" s="226" t="s">
        <v>67</v>
      </c>
      <c r="E127" s="340">
        <v>11581.54</v>
      </c>
    </row>
    <row r="128" spans="1:5" ht="22.5" customHeight="1">
      <c r="A128" s="226">
        <v>2</v>
      </c>
      <c r="B128" s="366" t="s">
        <v>147</v>
      </c>
      <c r="C128" s="225">
        <v>2011</v>
      </c>
      <c r="D128" s="226" t="s">
        <v>68</v>
      </c>
      <c r="E128" s="340">
        <v>49608.36</v>
      </c>
    </row>
    <row r="129" spans="1:5" ht="25.5" customHeight="1">
      <c r="A129" s="226">
        <v>3</v>
      </c>
      <c r="B129" s="366" t="s">
        <v>134</v>
      </c>
      <c r="C129" s="225">
        <v>2011</v>
      </c>
      <c r="D129" s="226" t="s">
        <v>68</v>
      </c>
      <c r="E129" s="340">
        <v>21264.24</v>
      </c>
    </row>
    <row r="130" spans="1:5" ht="12.75" customHeight="1">
      <c r="A130" s="226">
        <v>4</v>
      </c>
      <c r="B130" s="366" t="s">
        <v>135</v>
      </c>
      <c r="C130" s="225">
        <v>2011</v>
      </c>
      <c r="D130" s="226" t="s">
        <v>67</v>
      </c>
      <c r="E130" s="340">
        <v>15051.51</v>
      </c>
    </row>
    <row r="131" spans="1:5" ht="12.75" customHeight="1">
      <c r="A131" s="226">
        <v>5</v>
      </c>
      <c r="B131" s="366" t="s">
        <v>148</v>
      </c>
      <c r="C131" s="225">
        <v>2011</v>
      </c>
      <c r="D131" s="226" t="s">
        <v>67</v>
      </c>
      <c r="E131" s="340">
        <v>67668.7</v>
      </c>
    </row>
    <row r="132" spans="1:5" ht="23.25" customHeight="1">
      <c r="A132" s="226">
        <v>6</v>
      </c>
      <c r="B132" s="366" t="s">
        <v>136</v>
      </c>
      <c r="C132" s="225">
        <v>2011</v>
      </c>
      <c r="D132" s="226" t="s">
        <v>67</v>
      </c>
      <c r="E132" s="340">
        <v>10750.45</v>
      </c>
    </row>
    <row r="133" spans="1:5" ht="12.75">
      <c r="A133" s="226">
        <v>7</v>
      </c>
      <c r="B133" s="366" t="s">
        <v>137</v>
      </c>
      <c r="C133" s="225">
        <v>2011</v>
      </c>
      <c r="D133" s="226" t="s">
        <v>67</v>
      </c>
      <c r="E133" s="340">
        <v>3803.65</v>
      </c>
    </row>
    <row r="134" spans="1:5" ht="25.5">
      <c r="A134" s="226">
        <v>8</v>
      </c>
      <c r="B134" s="366" t="s">
        <v>138</v>
      </c>
      <c r="C134" s="225">
        <v>2011</v>
      </c>
      <c r="D134" s="226" t="s">
        <v>67</v>
      </c>
      <c r="E134" s="340">
        <v>11948.96</v>
      </c>
    </row>
    <row r="135" spans="1:5" ht="54" customHeight="1">
      <c r="A135" s="226">
        <v>9</v>
      </c>
      <c r="B135" s="366" t="s">
        <v>4</v>
      </c>
      <c r="C135" s="225">
        <v>2011</v>
      </c>
      <c r="D135" s="226" t="s">
        <v>67</v>
      </c>
      <c r="E135" s="340">
        <v>85447.56</v>
      </c>
    </row>
    <row r="136" spans="1:5" ht="26.25" customHeight="1" thickBot="1">
      <c r="A136" s="226"/>
      <c r="B136" s="229" t="s">
        <v>83</v>
      </c>
      <c r="C136" s="225"/>
      <c r="D136" s="226"/>
      <c r="E136" s="363">
        <f>SUM(E127:E135)</f>
        <v>277124.97</v>
      </c>
    </row>
    <row r="137" spans="1:5" ht="12.75">
      <c r="A137" s="529" t="s">
        <v>1210</v>
      </c>
      <c r="B137" s="530"/>
      <c r="C137" s="530"/>
      <c r="D137" s="530"/>
      <c r="E137" s="531"/>
    </row>
    <row r="138" spans="1:5" ht="39" thickBot="1">
      <c r="A138" s="356" t="s">
        <v>82</v>
      </c>
      <c r="B138" s="357" t="s">
        <v>84</v>
      </c>
      <c r="C138" s="357" t="s">
        <v>85</v>
      </c>
      <c r="D138" s="358" t="s">
        <v>39</v>
      </c>
      <c r="E138" s="359" t="s">
        <v>70</v>
      </c>
    </row>
    <row r="139" spans="1:5" ht="38.25">
      <c r="A139" s="226">
        <v>1</v>
      </c>
      <c r="B139" s="366" t="s">
        <v>5</v>
      </c>
      <c r="C139" s="225">
        <v>2011</v>
      </c>
      <c r="D139" s="226" t="s">
        <v>68</v>
      </c>
      <c r="E139" s="340">
        <v>62238</v>
      </c>
    </row>
    <row r="140" spans="1:5" ht="12.75">
      <c r="A140" s="220"/>
      <c r="B140" s="229" t="s">
        <v>83</v>
      </c>
      <c r="C140" s="220"/>
      <c r="D140" s="222"/>
      <c r="E140" s="367">
        <f>SUM(E139:E139)</f>
        <v>62238</v>
      </c>
    </row>
    <row r="141" spans="1:5" ht="12.75">
      <c r="A141" s="228"/>
      <c r="B141" s="368"/>
      <c r="C141" s="228"/>
      <c r="D141" s="247"/>
      <c r="E141" s="369"/>
    </row>
    <row r="142" spans="1:5" ht="12.75">
      <c r="A142" s="228"/>
      <c r="B142" s="368"/>
      <c r="C142" s="228"/>
      <c r="D142" s="247"/>
      <c r="E142" s="369"/>
    </row>
    <row r="143" spans="1:5" ht="12.75">
      <c r="A143" s="228"/>
      <c r="B143" s="368"/>
      <c r="C143" s="228"/>
      <c r="D143" s="247"/>
      <c r="E143" s="369"/>
    </row>
    <row r="144" spans="1:5" ht="13.5" thickBot="1">
      <c r="A144" s="228"/>
      <c r="B144" s="368"/>
      <c r="C144" s="228"/>
      <c r="D144" s="247"/>
      <c r="E144" s="369"/>
    </row>
    <row r="145" spans="1:5" ht="13.5" thickBot="1">
      <c r="A145" s="370" t="s">
        <v>33</v>
      </c>
      <c r="B145" s="371"/>
      <c r="C145" s="372"/>
      <c r="D145" s="373"/>
      <c r="E145" s="374"/>
    </row>
    <row r="146" spans="1:5" ht="12.75">
      <c r="A146" s="529" t="s">
        <v>1208</v>
      </c>
      <c r="B146" s="530"/>
      <c r="C146" s="530"/>
      <c r="D146" s="530"/>
      <c r="E146" s="531"/>
    </row>
    <row r="147" spans="1:5" ht="39" thickBot="1">
      <c r="A147" s="356" t="s">
        <v>82</v>
      </c>
      <c r="B147" s="357" t="s">
        <v>84</v>
      </c>
      <c r="C147" s="357" t="s">
        <v>85</v>
      </c>
      <c r="D147" s="358" t="s">
        <v>39</v>
      </c>
      <c r="E147" s="375" t="s">
        <v>70</v>
      </c>
    </row>
    <row r="148" spans="1:5" ht="22.5" customHeight="1">
      <c r="A148" s="226">
        <v>1</v>
      </c>
      <c r="B148" s="223" t="s">
        <v>401</v>
      </c>
      <c r="C148" s="237">
        <v>2014</v>
      </c>
      <c r="D148" s="237" t="s">
        <v>400</v>
      </c>
      <c r="E148" s="340">
        <v>250</v>
      </c>
    </row>
    <row r="149" spans="1:5" ht="22.5" customHeight="1">
      <c r="A149" s="226">
        <v>2</v>
      </c>
      <c r="B149" s="223" t="s">
        <v>426</v>
      </c>
      <c r="C149" s="237">
        <v>2014</v>
      </c>
      <c r="D149" s="237" t="s">
        <v>68</v>
      </c>
      <c r="E149" s="340">
        <v>14907.6</v>
      </c>
    </row>
    <row r="150" spans="1:5" ht="22.5" customHeight="1">
      <c r="A150" s="226">
        <v>3</v>
      </c>
      <c r="B150" s="223" t="s">
        <v>427</v>
      </c>
      <c r="C150" s="237">
        <v>2014</v>
      </c>
      <c r="D150" s="237" t="s">
        <v>68</v>
      </c>
      <c r="E150" s="340">
        <v>4046.7</v>
      </c>
    </row>
    <row r="151" spans="1:5" ht="22.5" customHeight="1">
      <c r="A151" s="226">
        <v>4</v>
      </c>
      <c r="B151" s="223" t="s">
        <v>428</v>
      </c>
      <c r="C151" s="237">
        <v>2014</v>
      </c>
      <c r="D151" s="237" t="s">
        <v>400</v>
      </c>
      <c r="E151" s="340">
        <v>3399</v>
      </c>
    </row>
    <row r="152" spans="1:5" ht="22.5" customHeight="1">
      <c r="A152" s="226">
        <v>5</v>
      </c>
      <c r="B152" s="223" t="s">
        <v>429</v>
      </c>
      <c r="C152" s="237">
        <v>2014</v>
      </c>
      <c r="D152" s="237" t="s">
        <v>400</v>
      </c>
      <c r="E152" s="340">
        <v>3680</v>
      </c>
    </row>
    <row r="153" spans="1:5" ht="22.5" customHeight="1">
      <c r="A153" s="226">
        <v>6</v>
      </c>
      <c r="B153" s="223" t="s">
        <v>430</v>
      </c>
      <c r="C153" s="237">
        <v>2015</v>
      </c>
      <c r="D153" s="237" t="s">
        <v>68</v>
      </c>
      <c r="E153" s="340">
        <v>850</v>
      </c>
    </row>
    <row r="154" spans="1:5" ht="22.5" customHeight="1">
      <c r="A154" s="226">
        <v>7</v>
      </c>
      <c r="B154" s="223" t="s">
        <v>431</v>
      </c>
      <c r="C154" s="237">
        <v>2015</v>
      </c>
      <c r="D154" s="237" t="s">
        <v>68</v>
      </c>
      <c r="E154" s="340">
        <v>115</v>
      </c>
    </row>
    <row r="155" spans="1:5" ht="22.5" customHeight="1">
      <c r="A155" s="226">
        <v>8</v>
      </c>
      <c r="B155" s="223" t="s">
        <v>432</v>
      </c>
      <c r="C155" s="237">
        <v>2015</v>
      </c>
      <c r="D155" s="237" t="s">
        <v>400</v>
      </c>
      <c r="E155" s="340">
        <v>400</v>
      </c>
    </row>
    <row r="156" spans="1:5" ht="22.5" customHeight="1">
      <c r="A156" s="226">
        <v>9</v>
      </c>
      <c r="B156" s="223" t="s">
        <v>433</v>
      </c>
      <c r="C156" s="237">
        <v>2015</v>
      </c>
      <c r="D156" s="237" t="s">
        <v>68</v>
      </c>
      <c r="E156" s="340">
        <v>180</v>
      </c>
    </row>
    <row r="157" spans="1:5" ht="22.5" customHeight="1">
      <c r="A157" s="226">
        <v>10</v>
      </c>
      <c r="B157" s="223" t="s">
        <v>434</v>
      </c>
      <c r="C157" s="237">
        <v>2015</v>
      </c>
      <c r="D157" s="237" t="s">
        <v>68</v>
      </c>
      <c r="E157" s="340">
        <v>498.98</v>
      </c>
    </row>
    <row r="158" spans="1:5" ht="22.5" customHeight="1">
      <c r="A158" s="226">
        <v>11</v>
      </c>
      <c r="B158" s="223" t="s">
        <v>554</v>
      </c>
      <c r="C158" s="237">
        <v>2015</v>
      </c>
      <c r="D158" s="237" t="s">
        <v>400</v>
      </c>
      <c r="E158" s="340">
        <v>2050</v>
      </c>
    </row>
    <row r="159" spans="1:5" ht="22.5" customHeight="1">
      <c r="A159" s="226">
        <v>12</v>
      </c>
      <c r="B159" s="223" t="s">
        <v>435</v>
      </c>
      <c r="C159" s="237">
        <v>2015</v>
      </c>
      <c r="D159" s="237" t="s">
        <v>68</v>
      </c>
      <c r="E159" s="340">
        <v>250</v>
      </c>
    </row>
    <row r="160" spans="1:5" ht="22.5" customHeight="1">
      <c r="A160" s="226">
        <v>13</v>
      </c>
      <c r="B160" s="223" t="s">
        <v>555</v>
      </c>
      <c r="C160" s="237">
        <v>2015</v>
      </c>
      <c r="D160" s="237" t="s">
        <v>556</v>
      </c>
      <c r="E160" s="340">
        <v>1100</v>
      </c>
    </row>
    <row r="161" spans="1:5" ht="22.5" customHeight="1">
      <c r="A161" s="226">
        <v>14</v>
      </c>
      <c r="B161" s="223" t="s">
        <v>436</v>
      </c>
      <c r="C161" s="237">
        <v>2015</v>
      </c>
      <c r="D161" s="237" t="s">
        <v>68</v>
      </c>
      <c r="E161" s="340">
        <v>155</v>
      </c>
    </row>
    <row r="162" spans="1:5" ht="22.5" customHeight="1">
      <c r="A162" s="226">
        <v>15</v>
      </c>
      <c r="B162" s="223" t="s">
        <v>437</v>
      </c>
      <c r="C162" s="237">
        <v>2015</v>
      </c>
      <c r="D162" s="237" t="s">
        <v>400</v>
      </c>
      <c r="E162" s="340">
        <v>300</v>
      </c>
    </row>
    <row r="163" spans="1:5" ht="22.5" customHeight="1">
      <c r="A163" s="226">
        <v>16</v>
      </c>
      <c r="B163" s="223" t="s">
        <v>438</v>
      </c>
      <c r="C163" s="237">
        <v>2015</v>
      </c>
      <c r="D163" s="237" t="s">
        <v>68</v>
      </c>
      <c r="E163" s="340">
        <v>70</v>
      </c>
    </row>
    <row r="164" spans="1:5" ht="22.5" customHeight="1">
      <c r="A164" s="226">
        <v>17</v>
      </c>
      <c r="B164" s="223" t="s">
        <v>471</v>
      </c>
      <c r="C164" s="222">
        <v>2015</v>
      </c>
      <c r="D164" s="237" t="s">
        <v>68</v>
      </c>
      <c r="E164" s="376">
        <v>349</v>
      </c>
    </row>
    <row r="165" spans="1:5" ht="22.5" customHeight="1">
      <c r="A165" s="226">
        <v>18</v>
      </c>
      <c r="B165" s="223" t="s">
        <v>472</v>
      </c>
      <c r="C165" s="222">
        <v>2015</v>
      </c>
      <c r="D165" s="237" t="s">
        <v>68</v>
      </c>
      <c r="E165" s="231">
        <v>999</v>
      </c>
    </row>
    <row r="166" spans="1:5" ht="22.5" customHeight="1">
      <c r="A166" s="226">
        <v>19</v>
      </c>
      <c r="B166" s="223" t="s">
        <v>473</v>
      </c>
      <c r="C166" s="222">
        <v>2015</v>
      </c>
      <c r="D166" s="237" t="s">
        <v>68</v>
      </c>
      <c r="E166" s="231">
        <v>120</v>
      </c>
    </row>
    <row r="167" spans="1:5" ht="22.5" customHeight="1">
      <c r="A167" s="226">
        <v>20</v>
      </c>
      <c r="B167" s="223" t="s">
        <v>474</v>
      </c>
      <c r="C167" s="222">
        <v>2015</v>
      </c>
      <c r="D167" s="237" t="s">
        <v>400</v>
      </c>
      <c r="E167" s="231">
        <v>100</v>
      </c>
    </row>
    <row r="168" spans="1:5" ht="22.5" customHeight="1">
      <c r="A168" s="226">
        <v>21</v>
      </c>
      <c r="B168" s="223" t="s">
        <v>475</v>
      </c>
      <c r="C168" s="222">
        <v>2015</v>
      </c>
      <c r="D168" s="237" t="s">
        <v>68</v>
      </c>
      <c r="E168" s="231">
        <v>130</v>
      </c>
    </row>
    <row r="169" spans="1:5" ht="22.5" customHeight="1">
      <c r="A169" s="226">
        <v>22</v>
      </c>
      <c r="B169" s="223" t="s">
        <v>476</v>
      </c>
      <c r="C169" s="222">
        <v>2015</v>
      </c>
      <c r="D169" s="237" t="s">
        <v>68</v>
      </c>
      <c r="E169" s="231">
        <v>130</v>
      </c>
    </row>
    <row r="170" spans="1:5" ht="22.5" customHeight="1">
      <c r="A170" s="226">
        <v>23</v>
      </c>
      <c r="B170" s="223" t="s">
        <v>477</v>
      </c>
      <c r="C170" s="222">
        <v>2015</v>
      </c>
      <c r="D170" s="237" t="s">
        <v>400</v>
      </c>
      <c r="E170" s="231">
        <v>2050</v>
      </c>
    </row>
    <row r="171" spans="1:5" ht="22.5" customHeight="1">
      <c r="A171" s="226">
        <v>24</v>
      </c>
      <c r="B171" s="223" t="s">
        <v>478</v>
      </c>
      <c r="C171" s="222">
        <v>2015</v>
      </c>
      <c r="D171" s="237" t="s">
        <v>400</v>
      </c>
      <c r="E171" s="231">
        <v>2050</v>
      </c>
    </row>
    <row r="172" spans="1:5" ht="22.5" customHeight="1">
      <c r="A172" s="226">
        <v>25</v>
      </c>
      <c r="B172" s="223" t="s">
        <v>479</v>
      </c>
      <c r="C172" s="222">
        <v>2015</v>
      </c>
      <c r="D172" s="237" t="s">
        <v>68</v>
      </c>
      <c r="E172" s="231">
        <v>1910</v>
      </c>
    </row>
    <row r="173" spans="1:5" ht="22.5" customHeight="1">
      <c r="A173" s="226">
        <v>26</v>
      </c>
      <c r="B173" s="223" t="s">
        <v>480</v>
      </c>
      <c r="C173" s="222">
        <v>2015</v>
      </c>
      <c r="D173" s="237" t="s">
        <v>68</v>
      </c>
      <c r="E173" s="231">
        <v>1910</v>
      </c>
    </row>
    <row r="174" spans="1:5" ht="22.5" customHeight="1">
      <c r="A174" s="226">
        <v>27</v>
      </c>
      <c r="B174" s="223" t="s">
        <v>481</v>
      </c>
      <c r="C174" s="222">
        <v>2015</v>
      </c>
      <c r="D174" s="237" t="s">
        <v>400</v>
      </c>
      <c r="E174" s="231">
        <v>1910</v>
      </c>
    </row>
    <row r="175" spans="1:5" ht="22.5" customHeight="1">
      <c r="A175" s="226">
        <v>28</v>
      </c>
      <c r="B175" s="223" t="s">
        <v>557</v>
      </c>
      <c r="C175" s="222" t="s">
        <v>558</v>
      </c>
      <c r="D175" s="237" t="s">
        <v>68</v>
      </c>
      <c r="E175" s="231">
        <v>3758</v>
      </c>
    </row>
    <row r="176" spans="1:5" ht="22.5" customHeight="1">
      <c r="A176" s="226">
        <v>29</v>
      </c>
      <c r="B176" s="223" t="s">
        <v>482</v>
      </c>
      <c r="C176" s="222">
        <v>2015</v>
      </c>
      <c r="D176" s="237" t="s">
        <v>68</v>
      </c>
      <c r="E176" s="231">
        <f>618+29</f>
        <v>647</v>
      </c>
    </row>
    <row r="177" spans="1:5" ht="22.5" customHeight="1">
      <c r="A177" s="226">
        <v>30</v>
      </c>
      <c r="B177" s="223" t="s">
        <v>483</v>
      </c>
      <c r="C177" s="222">
        <v>2015</v>
      </c>
      <c r="D177" s="237" t="s">
        <v>400</v>
      </c>
      <c r="E177" s="231">
        <v>647</v>
      </c>
    </row>
    <row r="178" spans="1:5" ht="22.5" customHeight="1">
      <c r="A178" s="226">
        <v>31</v>
      </c>
      <c r="B178" s="223" t="s">
        <v>484</v>
      </c>
      <c r="C178" s="222">
        <v>2015</v>
      </c>
      <c r="D178" s="237" t="s">
        <v>68</v>
      </c>
      <c r="E178" s="231">
        <v>647</v>
      </c>
    </row>
    <row r="179" spans="1:5" ht="22.5" customHeight="1">
      <c r="A179" s="226">
        <v>32</v>
      </c>
      <c r="B179" s="223" t="s">
        <v>485</v>
      </c>
      <c r="C179" s="222">
        <v>2015</v>
      </c>
      <c r="D179" s="237" t="s">
        <v>68</v>
      </c>
      <c r="E179" s="231">
        <v>647</v>
      </c>
    </row>
    <row r="180" spans="1:5" ht="22.5" customHeight="1">
      <c r="A180" s="226">
        <v>33</v>
      </c>
      <c r="B180" s="232" t="s">
        <v>559</v>
      </c>
      <c r="C180" s="377">
        <v>2015</v>
      </c>
      <c r="D180" s="377" t="s">
        <v>486</v>
      </c>
      <c r="E180" s="378">
        <v>7460</v>
      </c>
    </row>
    <row r="181" spans="1:5" ht="22.5" customHeight="1">
      <c r="A181" s="226">
        <v>34</v>
      </c>
      <c r="B181" s="223" t="s">
        <v>49</v>
      </c>
      <c r="C181" s="222">
        <v>2016</v>
      </c>
      <c r="D181" s="379" t="s">
        <v>400</v>
      </c>
      <c r="E181" s="231">
        <v>489</v>
      </c>
    </row>
    <row r="182" spans="1:5" ht="22.5" customHeight="1">
      <c r="A182" s="226">
        <v>35</v>
      </c>
      <c r="B182" s="223" t="s">
        <v>560</v>
      </c>
      <c r="C182" s="222">
        <v>2016</v>
      </c>
      <c r="D182" s="379" t="s">
        <v>400</v>
      </c>
      <c r="E182" s="231">
        <v>3682.8</v>
      </c>
    </row>
    <row r="183" spans="1:5" ht="22.5" customHeight="1">
      <c r="A183" s="226">
        <v>36</v>
      </c>
      <c r="B183" s="223" t="s">
        <v>561</v>
      </c>
      <c r="C183" s="222">
        <v>2016</v>
      </c>
      <c r="D183" s="379" t="s">
        <v>400</v>
      </c>
      <c r="E183" s="231">
        <v>1555.95</v>
      </c>
    </row>
    <row r="184" spans="1:5" ht="22.5" customHeight="1">
      <c r="A184" s="226">
        <v>37</v>
      </c>
      <c r="B184" s="223" t="s">
        <v>562</v>
      </c>
      <c r="C184" s="222">
        <v>2016</v>
      </c>
      <c r="D184" s="237" t="s">
        <v>400</v>
      </c>
      <c r="E184" s="231">
        <v>808.11</v>
      </c>
    </row>
    <row r="185" spans="1:5" ht="22.5" customHeight="1">
      <c r="A185" s="226">
        <v>38</v>
      </c>
      <c r="B185" s="223" t="s">
        <v>563</v>
      </c>
      <c r="C185" s="222">
        <v>2016</v>
      </c>
      <c r="D185" s="379" t="s">
        <v>400</v>
      </c>
      <c r="E185" s="231">
        <v>405.9</v>
      </c>
    </row>
    <row r="186" spans="1:5" ht="22.5" customHeight="1">
      <c r="A186" s="226">
        <v>39</v>
      </c>
      <c r="B186" s="225" t="s">
        <v>564</v>
      </c>
      <c r="C186" s="218">
        <v>2016</v>
      </c>
      <c r="D186" s="272" t="s">
        <v>400</v>
      </c>
      <c r="E186" s="231">
        <v>143</v>
      </c>
    </row>
    <row r="187" spans="1:5" ht="22.5" customHeight="1">
      <c r="A187" s="226">
        <v>40</v>
      </c>
      <c r="B187" s="223" t="s">
        <v>565</v>
      </c>
      <c r="C187" s="222">
        <v>2016</v>
      </c>
      <c r="D187" s="379" t="s">
        <v>400</v>
      </c>
      <c r="E187" s="231">
        <v>99</v>
      </c>
    </row>
    <row r="188" spans="1:5" ht="22.5" customHeight="1">
      <c r="A188" s="226">
        <v>41</v>
      </c>
      <c r="B188" s="266" t="s">
        <v>566</v>
      </c>
      <c r="C188" s="270">
        <v>2016</v>
      </c>
      <c r="D188" s="226" t="s">
        <v>68</v>
      </c>
      <c r="E188" s="360">
        <v>720</v>
      </c>
    </row>
    <row r="189" spans="1:5" ht="22.5" customHeight="1">
      <c r="A189" s="226">
        <v>42</v>
      </c>
      <c r="B189" s="266" t="s">
        <v>567</v>
      </c>
      <c r="C189" s="270">
        <v>2016</v>
      </c>
      <c r="D189" s="226" t="s">
        <v>68</v>
      </c>
      <c r="E189" s="360">
        <v>270</v>
      </c>
    </row>
    <row r="190" spans="1:5" ht="22.5" customHeight="1">
      <c r="A190" s="226">
        <v>43</v>
      </c>
      <c r="B190" s="266" t="s">
        <v>568</v>
      </c>
      <c r="C190" s="270">
        <v>2016</v>
      </c>
      <c r="D190" s="226" t="s">
        <v>68</v>
      </c>
      <c r="E190" s="360">
        <v>220</v>
      </c>
    </row>
    <row r="191" spans="1:5" ht="22.5" customHeight="1">
      <c r="A191" s="226">
        <v>44</v>
      </c>
      <c r="B191" s="266" t="s">
        <v>569</v>
      </c>
      <c r="C191" s="270">
        <v>2016</v>
      </c>
      <c r="D191" s="226" t="s">
        <v>68</v>
      </c>
      <c r="E191" s="360">
        <v>105</v>
      </c>
    </row>
    <row r="192" spans="1:5" ht="22.5" customHeight="1">
      <c r="A192" s="226">
        <v>45</v>
      </c>
      <c r="B192" s="266" t="s">
        <v>570</v>
      </c>
      <c r="C192" s="270">
        <v>2016</v>
      </c>
      <c r="D192" s="270" t="s">
        <v>68</v>
      </c>
      <c r="E192" s="360">
        <v>80</v>
      </c>
    </row>
    <row r="193" spans="1:5" ht="22.5" customHeight="1">
      <c r="A193" s="226">
        <v>46</v>
      </c>
      <c r="B193" s="225" t="s">
        <v>571</v>
      </c>
      <c r="C193" s="226">
        <v>2017</v>
      </c>
      <c r="D193" s="226" t="s">
        <v>400</v>
      </c>
      <c r="E193" s="340">
        <v>433.48</v>
      </c>
    </row>
    <row r="194" spans="1:5" ht="22.5" customHeight="1">
      <c r="A194" s="226">
        <v>47</v>
      </c>
      <c r="B194" s="266" t="s">
        <v>572</v>
      </c>
      <c r="C194" s="270">
        <v>2017</v>
      </c>
      <c r="D194" s="270" t="s">
        <v>400</v>
      </c>
      <c r="E194" s="360">
        <v>399</v>
      </c>
    </row>
    <row r="195" spans="1:5" ht="22.5" customHeight="1">
      <c r="A195" s="226">
        <v>48</v>
      </c>
      <c r="B195" s="225" t="s">
        <v>573</v>
      </c>
      <c r="C195" s="226">
        <v>2017</v>
      </c>
      <c r="D195" s="226" t="s">
        <v>400</v>
      </c>
      <c r="E195" s="340">
        <v>284.63</v>
      </c>
    </row>
    <row r="196" spans="1:5" ht="22.5" customHeight="1">
      <c r="A196" s="226">
        <v>49</v>
      </c>
      <c r="B196" s="225" t="s">
        <v>661</v>
      </c>
      <c r="C196" s="226">
        <v>2018</v>
      </c>
      <c r="D196" s="226" t="s">
        <v>400</v>
      </c>
      <c r="E196" s="340">
        <v>990</v>
      </c>
    </row>
    <row r="197" spans="1:5" ht="22.5" customHeight="1">
      <c r="A197" s="226">
        <v>50</v>
      </c>
      <c r="B197" s="225" t="s">
        <v>662</v>
      </c>
      <c r="C197" s="226">
        <v>2018</v>
      </c>
      <c r="D197" s="226" t="s">
        <v>400</v>
      </c>
      <c r="E197" s="340">
        <v>120</v>
      </c>
    </row>
    <row r="198" spans="1:5" ht="22.5" customHeight="1">
      <c r="A198" s="226">
        <v>51</v>
      </c>
      <c r="B198" s="225" t="s">
        <v>1068</v>
      </c>
      <c r="C198" s="226">
        <v>2018</v>
      </c>
      <c r="D198" s="226"/>
      <c r="E198" s="340">
        <v>275</v>
      </c>
    </row>
    <row r="199" spans="1:5" ht="21" customHeight="1">
      <c r="A199" s="226">
        <v>52</v>
      </c>
      <c r="B199" s="225" t="s">
        <v>1069</v>
      </c>
      <c r="C199" s="226">
        <v>2019</v>
      </c>
      <c r="D199" s="226"/>
      <c r="E199" s="340">
        <v>760</v>
      </c>
    </row>
    <row r="200" spans="1:5" ht="19.5" customHeight="1">
      <c r="A200" s="222">
        <v>53</v>
      </c>
      <c r="B200" s="380" t="s">
        <v>1070</v>
      </c>
      <c r="C200" s="222">
        <v>2019</v>
      </c>
      <c r="D200" s="222"/>
      <c r="E200" s="381">
        <v>339</v>
      </c>
    </row>
    <row r="201" spans="1:5" ht="20.25" customHeight="1">
      <c r="A201" s="222">
        <v>54</v>
      </c>
      <c r="B201" s="380" t="s">
        <v>1071</v>
      </c>
      <c r="C201" s="222">
        <v>2019</v>
      </c>
      <c r="D201" s="222"/>
      <c r="E201" s="381">
        <v>235</v>
      </c>
    </row>
    <row r="202" spans="1:5" ht="21.75" customHeight="1">
      <c r="A202" s="222">
        <v>55</v>
      </c>
      <c r="B202" s="380" t="s">
        <v>1072</v>
      </c>
      <c r="C202" s="222">
        <v>2019</v>
      </c>
      <c r="D202" s="222"/>
      <c r="E202" s="381">
        <v>279</v>
      </c>
    </row>
    <row r="203" spans="1:5" ht="21" customHeight="1">
      <c r="A203" s="222">
        <v>56</v>
      </c>
      <c r="B203" s="380" t="s">
        <v>1073</v>
      </c>
      <c r="C203" s="222">
        <v>2019</v>
      </c>
      <c r="D203" s="222"/>
      <c r="E203" s="381">
        <v>129</v>
      </c>
    </row>
    <row r="204" spans="1:5" ht="22.5" customHeight="1">
      <c r="A204" s="222">
        <v>57</v>
      </c>
      <c r="B204" s="380" t="s">
        <v>149</v>
      </c>
      <c r="C204" s="222">
        <v>2019</v>
      </c>
      <c r="D204" s="222"/>
      <c r="E204" s="381">
        <v>2052</v>
      </c>
    </row>
    <row r="205" spans="1:5" ht="21" customHeight="1">
      <c r="A205" s="222">
        <v>58</v>
      </c>
      <c r="B205" s="380" t="s">
        <v>1074</v>
      </c>
      <c r="C205" s="222">
        <v>2019</v>
      </c>
      <c r="D205" s="222"/>
      <c r="E205" s="381">
        <v>539</v>
      </c>
    </row>
    <row r="206" spans="1:5" ht="21" customHeight="1">
      <c r="A206" s="222">
        <v>59</v>
      </c>
      <c r="B206" s="380" t="s">
        <v>1075</v>
      </c>
      <c r="C206" s="222">
        <v>2019</v>
      </c>
      <c r="D206" s="222"/>
      <c r="E206" s="381">
        <v>1099</v>
      </c>
    </row>
    <row r="207" spans="1:5" ht="21" customHeight="1">
      <c r="A207" s="222">
        <v>60</v>
      </c>
      <c r="B207" s="380" t="s">
        <v>1076</v>
      </c>
      <c r="C207" s="222">
        <v>2016</v>
      </c>
      <c r="D207" s="222"/>
      <c r="E207" s="381">
        <v>630</v>
      </c>
    </row>
    <row r="208" spans="1:5" ht="21" customHeight="1">
      <c r="A208" s="222">
        <v>61</v>
      </c>
      <c r="B208" s="380" t="s">
        <v>1077</v>
      </c>
      <c r="C208" s="222">
        <v>2016</v>
      </c>
      <c r="D208" s="222"/>
      <c r="E208" s="381">
        <v>630</v>
      </c>
    </row>
    <row r="209" spans="1:5" ht="17.25" customHeight="1">
      <c r="A209" s="220"/>
      <c r="B209" s="382" t="s">
        <v>87</v>
      </c>
      <c r="C209" s="222"/>
      <c r="D209" s="222"/>
      <c r="E209" s="367">
        <f>SUM(E148:E208)</f>
        <v>75489.15000000001</v>
      </c>
    </row>
    <row r="210" spans="1:5" ht="22.5" customHeight="1">
      <c r="A210" s="228"/>
      <c r="B210" s="368"/>
      <c r="C210" s="228"/>
      <c r="D210" s="247"/>
      <c r="E210" s="369"/>
    </row>
    <row r="211" spans="1:5" ht="24.75" customHeight="1" thickBot="1">
      <c r="A211" s="228"/>
      <c r="B211" s="368"/>
      <c r="C211" s="228"/>
      <c r="D211" s="247"/>
      <c r="E211" s="369"/>
    </row>
    <row r="212" spans="1:5" ht="22.5" customHeight="1" thickBot="1">
      <c r="A212" s="532" t="s">
        <v>463</v>
      </c>
      <c r="B212" s="533"/>
      <c r="C212" s="533"/>
      <c r="D212" s="533"/>
      <c r="E212" s="534"/>
    </row>
    <row r="213" spans="1:5" ht="24.75" customHeight="1">
      <c r="A213" s="529" t="s">
        <v>1208</v>
      </c>
      <c r="B213" s="530"/>
      <c r="C213" s="530"/>
      <c r="D213" s="530"/>
      <c r="E213" s="531"/>
    </row>
    <row r="214" spans="1:5" ht="55.5" customHeight="1" thickBot="1">
      <c r="A214" s="356" t="s">
        <v>82</v>
      </c>
      <c r="B214" s="357" t="s">
        <v>84</v>
      </c>
      <c r="C214" s="357" t="s">
        <v>85</v>
      </c>
      <c r="D214" s="358" t="s">
        <v>39</v>
      </c>
      <c r="E214" s="359" t="s">
        <v>70</v>
      </c>
    </row>
    <row r="215" spans="1:5" ht="12.75">
      <c r="A215" s="226">
        <v>1</v>
      </c>
      <c r="B215" s="225" t="s">
        <v>93</v>
      </c>
      <c r="C215" s="225">
        <v>2014</v>
      </c>
      <c r="D215" s="252" t="s">
        <v>67</v>
      </c>
      <c r="E215" s="340">
        <v>1260</v>
      </c>
    </row>
    <row r="216" spans="1:5" ht="13.5" customHeight="1">
      <c r="A216" s="226">
        <v>2</v>
      </c>
      <c r="B216" s="225" t="s">
        <v>93</v>
      </c>
      <c r="C216" s="225">
        <v>2015</v>
      </c>
      <c r="D216" s="252" t="s">
        <v>67</v>
      </c>
      <c r="E216" s="340">
        <v>2184</v>
      </c>
    </row>
    <row r="217" spans="1:5" ht="24" customHeight="1">
      <c r="A217" s="226">
        <v>3</v>
      </c>
      <c r="B217" s="225" t="s">
        <v>93</v>
      </c>
      <c r="C217" s="225">
        <v>2015</v>
      </c>
      <c r="D217" s="252" t="s">
        <v>67</v>
      </c>
      <c r="E217" s="340">
        <v>2184</v>
      </c>
    </row>
    <row r="218" spans="1:5" ht="21" customHeight="1">
      <c r="A218" s="226">
        <v>4</v>
      </c>
      <c r="B218" s="225" t="s">
        <v>93</v>
      </c>
      <c r="C218" s="225">
        <v>2015</v>
      </c>
      <c r="D218" s="252" t="s">
        <v>67</v>
      </c>
      <c r="E218" s="340">
        <v>2184</v>
      </c>
    </row>
    <row r="219" spans="1:5" ht="12.75">
      <c r="A219" s="226">
        <v>5</v>
      </c>
      <c r="B219" s="225" t="s">
        <v>491</v>
      </c>
      <c r="C219" s="225">
        <v>2016</v>
      </c>
      <c r="D219" s="226" t="s">
        <v>68</v>
      </c>
      <c r="E219" s="340">
        <v>729</v>
      </c>
    </row>
    <row r="220" spans="1:5" ht="12.75">
      <c r="A220" s="226">
        <v>6</v>
      </c>
      <c r="B220" s="266" t="s">
        <v>612</v>
      </c>
      <c r="C220" s="266">
        <v>2016</v>
      </c>
      <c r="D220" s="226" t="s">
        <v>68</v>
      </c>
      <c r="E220" s="360">
        <v>3454.55</v>
      </c>
    </row>
    <row r="221" spans="1:5" ht="12.75">
      <c r="A221" s="226">
        <v>7</v>
      </c>
      <c r="B221" s="266" t="s">
        <v>612</v>
      </c>
      <c r="C221" s="266">
        <v>2016</v>
      </c>
      <c r="D221" s="226" t="s">
        <v>68</v>
      </c>
      <c r="E221" s="360">
        <v>3454.55</v>
      </c>
    </row>
    <row r="222" spans="1:8" ht="12.75">
      <c r="A222" s="226">
        <v>8</v>
      </c>
      <c r="B222" s="266" t="s">
        <v>613</v>
      </c>
      <c r="C222" s="266">
        <v>2016</v>
      </c>
      <c r="D222" s="226" t="s">
        <v>68</v>
      </c>
      <c r="E222" s="360">
        <v>2940</v>
      </c>
      <c r="H222" s="215" t="s">
        <v>1094</v>
      </c>
    </row>
    <row r="223" spans="1:5" ht="12.75">
      <c r="A223" s="226">
        <v>9</v>
      </c>
      <c r="B223" s="266" t="s">
        <v>614</v>
      </c>
      <c r="C223" s="266">
        <v>2017</v>
      </c>
      <c r="D223" s="226" t="s">
        <v>68</v>
      </c>
      <c r="E223" s="360">
        <v>2945.81</v>
      </c>
    </row>
    <row r="224" spans="1:5" ht="12.75">
      <c r="A224" s="226">
        <v>10</v>
      </c>
      <c r="B224" s="266" t="s">
        <v>614</v>
      </c>
      <c r="C224" s="266">
        <v>2017</v>
      </c>
      <c r="D224" s="226" t="s">
        <v>68</v>
      </c>
      <c r="E224" s="360">
        <v>3164</v>
      </c>
    </row>
    <row r="225" spans="1:5" ht="12.75">
      <c r="A225" s="226">
        <v>11</v>
      </c>
      <c r="B225" s="266" t="s">
        <v>614</v>
      </c>
      <c r="C225" s="266">
        <v>2017</v>
      </c>
      <c r="D225" s="226" t="s">
        <v>68</v>
      </c>
      <c r="E225" s="360">
        <v>3164.01</v>
      </c>
    </row>
    <row r="226" spans="1:5" ht="12.75">
      <c r="A226" s="226">
        <v>12</v>
      </c>
      <c r="B226" s="266" t="s">
        <v>659</v>
      </c>
      <c r="C226" s="266">
        <v>2018</v>
      </c>
      <c r="D226" s="226" t="s">
        <v>68</v>
      </c>
      <c r="E226" s="360">
        <v>3321</v>
      </c>
    </row>
    <row r="227" spans="1:5" ht="12.75">
      <c r="A227" s="226">
        <v>13</v>
      </c>
      <c r="B227" s="266" t="s">
        <v>660</v>
      </c>
      <c r="C227" s="266">
        <v>2018</v>
      </c>
      <c r="D227" s="226" t="s">
        <v>68</v>
      </c>
      <c r="E227" s="360">
        <v>1017.21</v>
      </c>
    </row>
    <row r="228" spans="1:5" ht="12.75">
      <c r="A228" s="226">
        <v>14</v>
      </c>
      <c r="B228" s="266" t="s">
        <v>660</v>
      </c>
      <c r="C228" s="266">
        <v>2018</v>
      </c>
      <c r="D228" s="226" t="s">
        <v>68</v>
      </c>
      <c r="E228" s="360">
        <v>1049</v>
      </c>
    </row>
    <row r="229" spans="1:5" ht="12.75">
      <c r="A229" s="226">
        <v>15</v>
      </c>
      <c r="B229" s="266" t="s">
        <v>659</v>
      </c>
      <c r="C229" s="266">
        <v>2018</v>
      </c>
      <c r="D229" s="226" t="s">
        <v>68</v>
      </c>
      <c r="E229" s="360">
        <v>3198</v>
      </c>
    </row>
    <row r="230" spans="1:5" ht="12.75">
      <c r="A230" s="226">
        <v>16</v>
      </c>
      <c r="B230" s="266" t="s">
        <v>963</v>
      </c>
      <c r="C230" s="266">
        <v>2018</v>
      </c>
      <c r="D230" s="226" t="s">
        <v>68</v>
      </c>
      <c r="E230" s="360">
        <v>3001.2</v>
      </c>
    </row>
    <row r="231" spans="1:5" ht="12.75">
      <c r="A231" s="226">
        <v>17</v>
      </c>
      <c r="B231" s="266" t="s">
        <v>964</v>
      </c>
      <c r="C231" s="266">
        <v>2018</v>
      </c>
      <c r="D231" s="226" t="s">
        <v>68</v>
      </c>
      <c r="E231" s="360">
        <v>950.79</v>
      </c>
    </row>
    <row r="232" spans="1:5" ht="13.5" thickBot="1">
      <c r="A232" s="226"/>
      <c r="B232" s="229" t="s">
        <v>83</v>
      </c>
      <c r="C232" s="225"/>
      <c r="D232" s="252"/>
      <c r="E232" s="363">
        <f>SUM(E215:E231)</f>
        <v>40201.119999999995</v>
      </c>
    </row>
    <row r="233" spans="1:5" ht="12.75" customHeight="1">
      <c r="A233" s="529" t="s">
        <v>1209</v>
      </c>
      <c r="B233" s="530"/>
      <c r="C233" s="530"/>
      <c r="D233" s="530"/>
      <c r="E233" s="531"/>
    </row>
    <row r="234" spans="1:5" ht="39" thickBot="1">
      <c r="A234" s="356" t="s">
        <v>82</v>
      </c>
      <c r="B234" s="357" t="s">
        <v>86</v>
      </c>
      <c r="C234" s="357" t="s">
        <v>85</v>
      </c>
      <c r="D234" s="358" t="s">
        <v>39</v>
      </c>
      <c r="E234" s="359" t="s">
        <v>70</v>
      </c>
    </row>
    <row r="235" spans="1:5" ht="24.75" customHeight="1">
      <c r="A235" s="226">
        <v>1</v>
      </c>
      <c r="B235" s="225" t="s">
        <v>440</v>
      </c>
      <c r="C235" s="225">
        <v>2014</v>
      </c>
      <c r="D235" s="226" t="s">
        <v>67</v>
      </c>
      <c r="E235" s="340">
        <v>1464</v>
      </c>
    </row>
    <row r="236" spans="1:5" ht="21.75" customHeight="1">
      <c r="A236" s="226">
        <v>2</v>
      </c>
      <c r="B236" s="225" t="s">
        <v>441</v>
      </c>
      <c r="C236" s="225">
        <v>2015</v>
      </c>
      <c r="D236" s="226" t="s">
        <v>67</v>
      </c>
      <c r="E236" s="340">
        <v>1323</v>
      </c>
    </row>
    <row r="237" spans="1:5" ht="12.75">
      <c r="A237" s="226">
        <v>3</v>
      </c>
      <c r="B237" s="225" t="s">
        <v>441</v>
      </c>
      <c r="C237" s="225">
        <v>2015</v>
      </c>
      <c r="D237" s="226" t="s">
        <v>67</v>
      </c>
      <c r="E237" s="340">
        <v>1323</v>
      </c>
    </row>
    <row r="238" spans="1:5" ht="12.75">
      <c r="A238" s="226">
        <v>4</v>
      </c>
      <c r="B238" s="225" t="s">
        <v>439</v>
      </c>
      <c r="C238" s="225">
        <v>2015</v>
      </c>
      <c r="D238" s="226" t="s">
        <v>67</v>
      </c>
      <c r="E238" s="340">
        <v>2090.2</v>
      </c>
    </row>
    <row r="239" spans="1:5" ht="12.75">
      <c r="A239" s="226">
        <v>5</v>
      </c>
      <c r="B239" s="225" t="s">
        <v>441</v>
      </c>
      <c r="C239" s="225">
        <v>2015</v>
      </c>
      <c r="D239" s="226" t="s">
        <v>67</v>
      </c>
      <c r="E239" s="340">
        <v>1447.6</v>
      </c>
    </row>
    <row r="240" spans="1:5" ht="12.75">
      <c r="A240" s="226">
        <v>6</v>
      </c>
      <c r="B240" s="225" t="s">
        <v>615</v>
      </c>
      <c r="C240" s="225">
        <v>2016</v>
      </c>
      <c r="D240" s="226" t="s">
        <v>68</v>
      </c>
      <c r="E240" s="340">
        <v>519</v>
      </c>
    </row>
    <row r="241" spans="1:5" ht="12.75">
      <c r="A241" s="226">
        <v>7</v>
      </c>
      <c r="B241" s="225" t="s">
        <v>616</v>
      </c>
      <c r="C241" s="225">
        <v>2017</v>
      </c>
      <c r="D241" s="226" t="s">
        <v>68</v>
      </c>
      <c r="E241" s="340">
        <v>2608.94</v>
      </c>
    </row>
    <row r="242" spans="1:5" ht="12.75">
      <c r="A242" s="226">
        <v>8</v>
      </c>
      <c r="B242" s="225" t="s">
        <v>616</v>
      </c>
      <c r="C242" s="225">
        <v>2017</v>
      </c>
      <c r="D242" s="226" t="s">
        <v>68</v>
      </c>
      <c r="E242" s="340">
        <v>2608.94</v>
      </c>
    </row>
    <row r="243" spans="1:5" ht="12.75">
      <c r="A243" s="226"/>
      <c r="B243" s="229" t="s">
        <v>83</v>
      </c>
      <c r="C243" s="225"/>
      <c r="D243" s="252"/>
      <c r="E243" s="363">
        <f>SUM(E235:E242)</f>
        <v>13384.68</v>
      </c>
    </row>
    <row r="244" ht="55.5" customHeight="1" thickBot="1"/>
    <row r="245" spans="1:5" ht="16.5" thickBot="1">
      <c r="A245" s="556" t="s">
        <v>464</v>
      </c>
      <c r="B245" s="557"/>
      <c r="C245" s="557"/>
      <c r="D245" s="557"/>
      <c r="E245" s="558"/>
    </row>
    <row r="246" spans="1:5" ht="13.5" customHeight="1">
      <c r="A246" s="541" t="s">
        <v>1208</v>
      </c>
      <c r="B246" s="541"/>
      <c r="C246" s="541"/>
      <c r="D246" s="541"/>
      <c r="E246" s="541"/>
    </row>
    <row r="247" spans="1:5" ht="39" thickBot="1">
      <c r="A247" s="383" t="s">
        <v>82</v>
      </c>
      <c r="B247" s="384" t="s">
        <v>84</v>
      </c>
      <c r="C247" s="384" t="s">
        <v>85</v>
      </c>
      <c r="D247" s="385" t="s">
        <v>39</v>
      </c>
      <c r="E247" s="386" t="s">
        <v>70</v>
      </c>
    </row>
    <row r="248" spans="1:5" ht="12.75">
      <c r="A248" s="387">
        <v>1</v>
      </c>
      <c r="B248" s="388" t="s">
        <v>55</v>
      </c>
      <c r="C248" s="388">
        <v>2015</v>
      </c>
      <c r="D248" s="389" t="s">
        <v>68</v>
      </c>
      <c r="E248" s="390">
        <v>1664</v>
      </c>
    </row>
    <row r="249" spans="1:5" ht="12.75">
      <c r="A249" s="387">
        <v>2</v>
      </c>
      <c r="B249" s="388" t="s">
        <v>1105</v>
      </c>
      <c r="C249" s="388">
        <v>2016</v>
      </c>
      <c r="D249" s="389" t="s">
        <v>68</v>
      </c>
      <c r="E249" s="390">
        <v>1634</v>
      </c>
    </row>
    <row r="250" spans="1:5" ht="12.75">
      <c r="A250" s="387">
        <v>3</v>
      </c>
      <c r="B250" s="388" t="s">
        <v>533</v>
      </c>
      <c r="C250" s="388">
        <v>2018</v>
      </c>
      <c r="D250" s="389" t="s">
        <v>68</v>
      </c>
      <c r="E250" s="390">
        <v>1049</v>
      </c>
    </row>
    <row r="251" spans="1:5" ht="14.25" customHeight="1">
      <c r="A251" s="387"/>
      <c r="B251" s="391" t="s">
        <v>83</v>
      </c>
      <c r="C251" s="388"/>
      <c r="D251" s="389"/>
      <c r="E251" s="392">
        <f>SUM(E248:E250)</f>
        <v>4347</v>
      </c>
    </row>
    <row r="252" spans="1:5" ht="14.25" customHeight="1" thickBot="1">
      <c r="A252" s="542" t="s">
        <v>1209</v>
      </c>
      <c r="B252" s="543"/>
      <c r="C252" s="543"/>
      <c r="D252" s="543"/>
      <c r="E252" s="544"/>
    </row>
    <row r="253" spans="1:5" ht="39" thickBot="1">
      <c r="A253" s="393"/>
      <c r="B253" s="394" t="s">
        <v>86</v>
      </c>
      <c r="C253" s="394" t="s">
        <v>85</v>
      </c>
      <c r="D253" s="395" t="s">
        <v>39</v>
      </c>
      <c r="E253" s="396" t="s">
        <v>70</v>
      </c>
    </row>
    <row r="254" spans="1:5" ht="12.75">
      <c r="A254" s="397">
        <v>1</v>
      </c>
      <c r="B254" s="398" t="s">
        <v>442</v>
      </c>
      <c r="C254" s="398">
        <v>2014</v>
      </c>
      <c r="D254" s="389" t="s">
        <v>68</v>
      </c>
      <c r="E254" s="399">
        <v>2208</v>
      </c>
    </row>
    <row r="255" spans="1:5" ht="12.75">
      <c r="A255" s="389">
        <v>2</v>
      </c>
      <c r="B255" s="398" t="s">
        <v>442</v>
      </c>
      <c r="C255" s="398">
        <v>2016</v>
      </c>
      <c r="D255" s="389" t="s">
        <v>68</v>
      </c>
      <c r="E255" s="399">
        <v>2405</v>
      </c>
    </row>
    <row r="256" spans="1:5" ht="12.75">
      <c r="A256" s="397">
        <v>3</v>
      </c>
      <c r="B256" s="398" t="s">
        <v>511</v>
      </c>
      <c r="C256" s="398">
        <v>2017</v>
      </c>
      <c r="D256" s="389" t="s">
        <v>68</v>
      </c>
      <c r="E256" s="399">
        <v>2128.99</v>
      </c>
    </row>
    <row r="257" spans="1:5" ht="12.75">
      <c r="A257" s="400">
        <v>4</v>
      </c>
      <c r="B257" s="398" t="s">
        <v>1106</v>
      </c>
      <c r="C257" s="398">
        <v>2017</v>
      </c>
      <c r="D257" s="389" t="s">
        <v>68</v>
      </c>
      <c r="E257" s="399">
        <v>2759</v>
      </c>
    </row>
    <row r="258" spans="1:5" ht="12.75">
      <c r="A258" s="400">
        <v>5</v>
      </c>
      <c r="B258" s="398" t="s">
        <v>1107</v>
      </c>
      <c r="C258" s="398">
        <v>2017</v>
      </c>
      <c r="D258" s="389" t="s">
        <v>68</v>
      </c>
      <c r="E258" s="399">
        <v>999</v>
      </c>
    </row>
    <row r="259" spans="1:5" ht="12.75">
      <c r="A259" s="389">
        <v>6</v>
      </c>
      <c r="B259" s="398" t="s">
        <v>619</v>
      </c>
      <c r="C259" s="398">
        <v>2017</v>
      </c>
      <c r="D259" s="389" t="s">
        <v>68</v>
      </c>
      <c r="E259" s="399">
        <v>1499</v>
      </c>
    </row>
    <row r="260" spans="1:5" ht="12.75">
      <c r="A260" s="397">
        <v>7</v>
      </c>
      <c r="B260" s="398" t="s">
        <v>620</v>
      </c>
      <c r="C260" s="398">
        <v>2017</v>
      </c>
      <c r="D260" s="389" t="s">
        <v>68</v>
      </c>
      <c r="E260" s="399">
        <v>452</v>
      </c>
    </row>
    <row r="261" spans="1:5" ht="12.75">
      <c r="A261" s="400">
        <v>8</v>
      </c>
      <c r="B261" s="398" t="s">
        <v>511</v>
      </c>
      <c r="C261" s="398">
        <v>2018</v>
      </c>
      <c r="D261" s="389" t="s">
        <v>68</v>
      </c>
      <c r="E261" s="399">
        <v>3951</v>
      </c>
    </row>
    <row r="262" spans="1:5" ht="12.75">
      <c r="A262" s="398"/>
      <c r="B262" s="398" t="s">
        <v>3</v>
      </c>
      <c r="C262" s="398"/>
      <c r="D262" s="401"/>
      <c r="E262" s="402">
        <f>SUM(E254:E261)</f>
        <v>16401.989999999998</v>
      </c>
    </row>
    <row r="263" spans="1:5" ht="12.75">
      <c r="A263" s="292"/>
      <c r="B263" s="368"/>
      <c r="C263" s="403"/>
      <c r="D263" s="292"/>
      <c r="E263" s="404"/>
    </row>
    <row r="264" spans="1:5" ht="13.5" thickBot="1">
      <c r="A264" s="405"/>
      <c r="B264" s="405"/>
      <c r="C264" s="405"/>
      <c r="D264" s="406"/>
      <c r="E264" s="407"/>
    </row>
    <row r="265" spans="1:5" ht="16.5" thickBot="1">
      <c r="A265" s="526" t="s">
        <v>664</v>
      </c>
      <c r="B265" s="527"/>
      <c r="C265" s="527"/>
      <c r="D265" s="527"/>
      <c r="E265" s="528"/>
    </row>
    <row r="266" spans="1:5" ht="12.75">
      <c r="A266" s="529" t="s">
        <v>1208</v>
      </c>
      <c r="B266" s="530"/>
      <c r="C266" s="530"/>
      <c r="D266" s="530"/>
      <c r="E266" s="531"/>
    </row>
    <row r="267" spans="1:5" ht="64.5" customHeight="1">
      <c r="A267" s="415" t="s">
        <v>82</v>
      </c>
      <c r="B267" s="445" t="s">
        <v>84</v>
      </c>
      <c r="C267" s="445" t="s">
        <v>85</v>
      </c>
      <c r="D267" s="446" t="s">
        <v>39</v>
      </c>
      <c r="E267" s="444" t="s">
        <v>70</v>
      </c>
    </row>
    <row r="268" spans="1:5" ht="24" customHeight="1">
      <c r="A268" s="226">
        <v>1</v>
      </c>
      <c r="B268" s="225" t="s">
        <v>395</v>
      </c>
      <c r="C268" s="225">
        <v>2012</v>
      </c>
      <c r="D268" s="226" t="s">
        <v>69</v>
      </c>
      <c r="E268" s="340">
        <v>3450</v>
      </c>
    </row>
    <row r="269" spans="1:5" ht="25.5" customHeight="1">
      <c r="A269" s="226">
        <v>2</v>
      </c>
      <c r="B269" s="225" t="s">
        <v>396</v>
      </c>
      <c r="C269" s="225">
        <v>2012</v>
      </c>
      <c r="D269" s="226" t="s">
        <v>69</v>
      </c>
      <c r="E269" s="340">
        <v>3490</v>
      </c>
    </row>
    <row r="270" spans="1:5" ht="12.75">
      <c r="A270" s="226">
        <v>3</v>
      </c>
      <c r="B270" s="225" t="s">
        <v>397</v>
      </c>
      <c r="C270" s="225">
        <v>2012</v>
      </c>
      <c r="D270" s="226" t="s">
        <v>69</v>
      </c>
      <c r="E270" s="340">
        <v>700</v>
      </c>
    </row>
    <row r="271" spans="1:5" ht="12.75">
      <c r="A271" s="226">
        <v>4</v>
      </c>
      <c r="B271" s="225" t="s">
        <v>56</v>
      </c>
      <c r="C271" s="225">
        <v>2013</v>
      </c>
      <c r="D271" s="226" t="s">
        <v>69</v>
      </c>
      <c r="E271" s="340">
        <v>3540</v>
      </c>
    </row>
    <row r="272" spans="1:5" ht="13.5" customHeight="1">
      <c r="A272" s="226">
        <v>5</v>
      </c>
      <c r="B272" s="225" t="s">
        <v>57</v>
      </c>
      <c r="C272" s="225">
        <v>2013</v>
      </c>
      <c r="D272" s="226" t="s">
        <v>69</v>
      </c>
      <c r="E272" s="340">
        <v>1860</v>
      </c>
    </row>
    <row r="273" spans="1:5" ht="12.75">
      <c r="A273" s="226">
        <v>6</v>
      </c>
      <c r="B273" s="225" t="s">
        <v>665</v>
      </c>
      <c r="C273" s="225">
        <v>2014</v>
      </c>
      <c r="D273" s="226" t="s">
        <v>69</v>
      </c>
      <c r="E273" s="340">
        <v>1680</v>
      </c>
    </row>
    <row r="274" spans="1:5" ht="12.75">
      <c r="A274" s="226">
        <v>7</v>
      </c>
      <c r="B274" s="225" t="s">
        <v>408</v>
      </c>
      <c r="C274" s="225">
        <v>2014</v>
      </c>
      <c r="D274" s="226" t="s">
        <v>69</v>
      </c>
      <c r="E274" s="340">
        <v>21000</v>
      </c>
    </row>
    <row r="275" spans="1:5" ht="12.75">
      <c r="A275" s="226">
        <v>8</v>
      </c>
      <c r="B275" s="225" t="s">
        <v>149</v>
      </c>
      <c r="C275" s="225">
        <v>2014</v>
      </c>
      <c r="D275" s="226" t="s">
        <v>69</v>
      </c>
      <c r="E275" s="340">
        <v>2300</v>
      </c>
    </row>
    <row r="276" spans="1:5" ht="12.75">
      <c r="A276" s="226">
        <v>9</v>
      </c>
      <c r="B276" s="225" t="s">
        <v>409</v>
      </c>
      <c r="C276" s="225">
        <v>2014</v>
      </c>
      <c r="D276" s="226" t="s">
        <v>69</v>
      </c>
      <c r="E276" s="340">
        <v>2300</v>
      </c>
    </row>
    <row r="277" spans="1:5" ht="12.75">
      <c r="A277" s="226">
        <v>10</v>
      </c>
      <c r="B277" s="225" t="s">
        <v>149</v>
      </c>
      <c r="C277" s="225">
        <v>2014</v>
      </c>
      <c r="D277" s="226" t="s">
        <v>69</v>
      </c>
      <c r="E277" s="340">
        <v>540</v>
      </c>
    </row>
    <row r="278" spans="1:5" ht="12.75">
      <c r="A278" s="226">
        <v>11</v>
      </c>
      <c r="B278" s="225" t="s">
        <v>666</v>
      </c>
      <c r="C278" s="225">
        <v>2014</v>
      </c>
      <c r="D278" s="226" t="s">
        <v>69</v>
      </c>
      <c r="E278" s="340">
        <v>8000</v>
      </c>
    </row>
    <row r="279" spans="1:5" ht="12.75">
      <c r="A279" s="226">
        <v>12</v>
      </c>
      <c r="B279" s="225" t="s">
        <v>667</v>
      </c>
      <c r="C279" s="225">
        <v>2014</v>
      </c>
      <c r="D279" s="226" t="s">
        <v>69</v>
      </c>
      <c r="E279" s="340">
        <v>1995</v>
      </c>
    </row>
    <row r="280" spans="1:5" ht="12.75">
      <c r="A280" s="226">
        <v>13</v>
      </c>
      <c r="B280" s="225" t="s">
        <v>443</v>
      </c>
      <c r="C280" s="225">
        <v>2015</v>
      </c>
      <c r="D280" s="226" t="s">
        <v>69</v>
      </c>
      <c r="E280" s="340">
        <v>6658.05</v>
      </c>
    </row>
    <row r="281" spans="1:5" ht="18" customHeight="1">
      <c r="A281" s="226">
        <v>14</v>
      </c>
      <c r="B281" s="225" t="s">
        <v>444</v>
      </c>
      <c r="C281" s="225">
        <v>2015</v>
      </c>
      <c r="D281" s="226" t="s">
        <v>69</v>
      </c>
      <c r="E281" s="340">
        <v>7980</v>
      </c>
    </row>
    <row r="282" spans="1:5" ht="12.75">
      <c r="A282" s="226">
        <v>15</v>
      </c>
      <c r="B282" s="225" t="s">
        <v>445</v>
      </c>
      <c r="C282" s="225">
        <v>2015</v>
      </c>
      <c r="D282" s="226" t="s">
        <v>69</v>
      </c>
      <c r="E282" s="340">
        <v>9780</v>
      </c>
    </row>
    <row r="283" spans="1:5" ht="25.5">
      <c r="A283" s="226">
        <v>16</v>
      </c>
      <c r="B283" s="225" t="s">
        <v>668</v>
      </c>
      <c r="C283" s="225">
        <v>2015</v>
      </c>
      <c r="D283" s="226" t="s">
        <v>69</v>
      </c>
      <c r="E283" s="340">
        <v>3013.5</v>
      </c>
    </row>
    <row r="284" spans="1:5" s="341" customFormat="1" ht="22.5" customHeight="1">
      <c r="A284" s="226">
        <v>17</v>
      </c>
      <c r="B284" s="225" t="s">
        <v>493</v>
      </c>
      <c r="C284" s="225">
        <v>2015</v>
      </c>
      <c r="D284" s="226" t="s">
        <v>69</v>
      </c>
      <c r="E284" s="340">
        <v>2070</v>
      </c>
    </row>
    <row r="285" spans="1:5" s="341" customFormat="1" ht="22.5" customHeight="1">
      <c r="A285" s="226">
        <v>18</v>
      </c>
      <c r="B285" s="225" t="s">
        <v>669</v>
      </c>
      <c r="C285" s="225">
        <v>2018</v>
      </c>
      <c r="D285" s="226" t="s">
        <v>69</v>
      </c>
      <c r="E285" s="340">
        <v>1045.59</v>
      </c>
    </row>
    <row r="286" spans="1:5" s="341" customFormat="1" ht="22.5" customHeight="1">
      <c r="A286" s="226">
        <v>19</v>
      </c>
      <c r="B286" s="225" t="s">
        <v>670</v>
      </c>
      <c r="C286" s="225">
        <v>2018</v>
      </c>
      <c r="D286" s="226" t="s">
        <v>69</v>
      </c>
      <c r="E286" s="340">
        <v>2581.2</v>
      </c>
    </row>
    <row r="287" spans="1:5" s="341" customFormat="1" ht="22.5" customHeight="1">
      <c r="A287" s="226">
        <v>20</v>
      </c>
      <c r="B287" s="225" t="s">
        <v>1124</v>
      </c>
      <c r="C287" s="225">
        <v>2018</v>
      </c>
      <c r="D287" s="226" t="s">
        <v>69</v>
      </c>
      <c r="E287" s="340">
        <v>1331</v>
      </c>
    </row>
    <row r="288" spans="1:5" s="341" customFormat="1" ht="22.5" customHeight="1">
      <c r="A288" s="226">
        <v>21</v>
      </c>
      <c r="B288" s="225" t="s">
        <v>671</v>
      </c>
      <c r="C288" s="225">
        <v>2018</v>
      </c>
      <c r="D288" s="226" t="s">
        <v>69</v>
      </c>
      <c r="E288" s="340">
        <v>600</v>
      </c>
    </row>
    <row r="289" spans="1:5" s="341" customFormat="1" ht="22.5" customHeight="1">
      <c r="A289" s="226">
        <v>21</v>
      </c>
      <c r="B289" s="366" t="s">
        <v>672</v>
      </c>
      <c r="C289" s="225">
        <v>2018</v>
      </c>
      <c r="D289" s="226" t="s">
        <v>69</v>
      </c>
      <c r="E289" s="340">
        <v>23920</v>
      </c>
    </row>
    <row r="290" spans="1:5" s="341" customFormat="1" ht="22.5" customHeight="1">
      <c r="A290" s="226">
        <v>22</v>
      </c>
      <c r="B290" s="366" t="s">
        <v>673</v>
      </c>
      <c r="C290" s="225">
        <v>2018</v>
      </c>
      <c r="D290" s="226" t="s">
        <v>69</v>
      </c>
      <c r="E290" s="340">
        <v>7311</v>
      </c>
    </row>
    <row r="291" spans="1:5" s="341" customFormat="1" ht="22.5" customHeight="1">
      <c r="A291" s="226">
        <v>23</v>
      </c>
      <c r="B291" s="366" t="s">
        <v>674</v>
      </c>
      <c r="C291" s="225">
        <v>2018</v>
      </c>
      <c r="D291" s="226" t="s">
        <v>69</v>
      </c>
      <c r="E291" s="340">
        <v>21588</v>
      </c>
    </row>
    <row r="292" spans="1:5" s="341" customFormat="1" ht="22.5" customHeight="1">
      <c r="A292" s="226">
        <v>24</v>
      </c>
      <c r="B292" s="366" t="s">
        <v>675</v>
      </c>
      <c r="C292" s="225">
        <v>2018</v>
      </c>
      <c r="D292" s="226" t="s">
        <v>69</v>
      </c>
      <c r="E292" s="340">
        <v>33540</v>
      </c>
    </row>
    <row r="293" spans="1:5" s="341" customFormat="1" ht="22.5" customHeight="1">
      <c r="A293" s="226">
        <v>25</v>
      </c>
      <c r="B293" s="225" t="s">
        <v>676</v>
      </c>
      <c r="C293" s="225">
        <v>2018</v>
      </c>
      <c r="D293" s="226" t="s">
        <v>69</v>
      </c>
      <c r="E293" s="340">
        <v>4481.01</v>
      </c>
    </row>
    <row r="294" spans="1:5" s="341" customFormat="1" ht="22.5" customHeight="1">
      <c r="A294" s="226">
        <v>26</v>
      </c>
      <c r="B294" s="220" t="s">
        <v>677</v>
      </c>
      <c r="C294" s="225">
        <v>2018</v>
      </c>
      <c r="D294" s="226" t="s">
        <v>69</v>
      </c>
      <c r="E294" s="340">
        <v>366.54</v>
      </c>
    </row>
    <row r="295" spans="1:5" s="341" customFormat="1" ht="22.5" customHeight="1">
      <c r="A295" s="226">
        <v>27</v>
      </c>
      <c r="B295" s="220" t="s">
        <v>678</v>
      </c>
      <c r="C295" s="225">
        <v>2018</v>
      </c>
      <c r="D295" s="226" t="s">
        <v>69</v>
      </c>
      <c r="E295" s="340">
        <v>630</v>
      </c>
    </row>
    <row r="296" spans="1:5" s="341" customFormat="1" ht="32.25" customHeight="1">
      <c r="A296" s="226">
        <v>28</v>
      </c>
      <c r="B296" s="366" t="s">
        <v>679</v>
      </c>
      <c r="C296" s="225">
        <v>2018</v>
      </c>
      <c r="D296" s="226" t="s">
        <v>69</v>
      </c>
      <c r="E296" s="340">
        <v>3597.75</v>
      </c>
    </row>
    <row r="297" spans="1:5" s="341" customFormat="1" ht="31.5" customHeight="1">
      <c r="A297" s="226">
        <v>29</v>
      </c>
      <c r="B297" s="366" t="s">
        <v>680</v>
      </c>
      <c r="C297" s="225">
        <v>2018</v>
      </c>
      <c r="D297" s="226" t="s">
        <v>69</v>
      </c>
      <c r="E297" s="340">
        <v>1286.58</v>
      </c>
    </row>
    <row r="298" spans="1:5" s="341" customFormat="1" ht="33" customHeight="1">
      <c r="A298" s="226">
        <v>30</v>
      </c>
      <c r="B298" s="366" t="s">
        <v>681</v>
      </c>
      <c r="C298" s="225">
        <v>2018</v>
      </c>
      <c r="D298" s="226" t="s">
        <v>69</v>
      </c>
      <c r="E298" s="340">
        <v>2250.9</v>
      </c>
    </row>
    <row r="299" spans="1:5" s="341" customFormat="1" ht="22.5" customHeight="1">
      <c r="A299" s="226">
        <v>31</v>
      </c>
      <c r="B299" s="220" t="s">
        <v>682</v>
      </c>
      <c r="C299" s="225">
        <v>2018</v>
      </c>
      <c r="D299" s="226" t="s">
        <v>69</v>
      </c>
      <c r="E299" s="340">
        <v>9715.77</v>
      </c>
    </row>
    <row r="300" spans="1:5" s="341" customFormat="1" ht="30" customHeight="1">
      <c r="A300" s="226">
        <v>32</v>
      </c>
      <c r="B300" s="223" t="s">
        <v>683</v>
      </c>
      <c r="C300" s="225">
        <v>2018</v>
      </c>
      <c r="D300" s="226" t="s">
        <v>69</v>
      </c>
      <c r="E300" s="340">
        <v>37904</v>
      </c>
    </row>
    <row r="301" spans="1:5" s="341" customFormat="1" ht="22.5" customHeight="1">
      <c r="A301" s="226">
        <v>33</v>
      </c>
      <c r="B301" s="366" t="s">
        <v>684</v>
      </c>
      <c r="C301" s="225">
        <v>2018</v>
      </c>
      <c r="D301" s="226" t="s">
        <v>69</v>
      </c>
      <c r="E301" s="340">
        <v>9732.06</v>
      </c>
    </row>
    <row r="302" spans="1:5" s="341" customFormat="1" ht="21" customHeight="1">
      <c r="A302" s="226">
        <v>34</v>
      </c>
      <c r="B302" s="366" t="s">
        <v>685</v>
      </c>
      <c r="C302" s="225">
        <v>2018</v>
      </c>
      <c r="D302" s="226" t="s">
        <v>69</v>
      </c>
      <c r="E302" s="340">
        <v>9996</v>
      </c>
    </row>
    <row r="303" spans="1:5" s="341" customFormat="1" ht="21" customHeight="1">
      <c r="A303" s="226">
        <v>35</v>
      </c>
      <c r="B303" s="366" t="s">
        <v>1125</v>
      </c>
      <c r="C303" s="447">
        <v>2018</v>
      </c>
      <c r="D303" s="270" t="s">
        <v>69</v>
      </c>
      <c r="E303" s="360">
        <v>31433.88</v>
      </c>
    </row>
    <row r="304" spans="1:5" s="341" customFormat="1" ht="21" customHeight="1">
      <c r="A304" s="226">
        <v>36</v>
      </c>
      <c r="B304" s="366" t="s">
        <v>1126</v>
      </c>
      <c r="C304" s="447">
        <v>2018</v>
      </c>
      <c r="D304" s="270" t="s">
        <v>69</v>
      </c>
      <c r="E304" s="360">
        <v>4086.06</v>
      </c>
    </row>
    <row r="305" spans="1:5" s="341" customFormat="1" ht="33.75" customHeight="1">
      <c r="A305" s="226">
        <v>37</v>
      </c>
      <c r="B305" s="366" t="s">
        <v>1127</v>
      </c>
      <c r="C305" s="447">
        <v>2018</v>
      </c>
      <c r="D305" s="270" t="s">
        <v>69</v>
      </c>
      <c r="E305" s="360">
        <v>2102.07</v>
      </c>
    </row>
    <row r="306" spans="1:5" s="341" customFormat="1" ht="30.75" customHeight="1">
      <c r="A306" s="226">
        <v>38</v>
      </c>
      <c r="B306" s="366" t="s">
        <v>1128</v>
      </c>
      <c r="C306" s="447">
        <v>2018</v>
      </c>
      <c r="D306" s="270" t="s">
        <v>69</v>
      </c>
      <c r="E306" s="360">
        <v>11466.06</v>
      </c>
    </row>
    <row r="307" spans="1:5" s="341" customFormat="1" ht="30.75" customHeight="1">
      <c r="A307" s="226">
        <v>39</v>
      </c>
      <c r="B307" s="366" t="s">
        <v>1129</v>
      </c>
      <c r="C307" s="447">
        <v>2018</v>
      </c>
      <c r="D307" s="270" t="s">
        <v>69</v>
      </c>
      <c r="E307" s="360">
        <v>3552.24</v>
      </c>
    </row>
    <row r="308" spans="1:5" s="341" customFormat="1" ht="30.75" customHeight="1">
      <c r="A308" s="226">
        <v>40</v>
      </c>
      <c r="B308" s="366" t="s">
        <v>1130</v>
      </c>
      <c r="C308" s="447">
        <v>2018</v>
      </c>
      <c r="D308" s="270" t="s">
        <v>69</v>
      </c>
      <c r="E308" s="360">
        <v>17357.76</v>
      </c>
    </row>
    <row r="309" spans="1:5" s="341" customFormat="1" ht="30.75" customHeight="1">
      <c r="A309" s="226">
        <v>41</v>
      </c>
      <c r="B309" s="366" t="s">
        <v>1131</v>
      </c>
      <c r="C309" s="447">
        <v>2018</v>
      </c>
      <c r="D309" s="270" t="s">
        <v>69</v>
      </c>
      <c r="E309" s="360">
        <v>1886.82</v>
      </c>
    </row>
    <row r="310" spans="1:5" s="341" customFormat="1" ht="30.75" customHeight="1">
      <c r="A310" s="226">
        <v>42</v>
      </c>
      <c r="B310" s="366" t="s">
        <v>1132</v>
      </c>
      <c r="C310" s="447">
        <v>2018</v>
      </c>
      <c r="D310" s="270" t="s">
        <v>69</v>
      </c>
      <c r="E310" s="360">
        <v>1985.22</v>
      </c>
    </row>
    <row r="311" spans="1:5" s="341" customFormat="1" ht="30.75" customHeight="1">
      <c r="A311" s="226">
        <v>43</v>
      </c>
      <c r="B311" s="366" t="s">
        <v>1133</v>
      </c>
      <c r="C311" s="447">
        <v>2018</v>
      </c>
      <c r="D311" s="270" t="s">
        <v>69</v>
      </c>
      <c r="E311" s="360">
        <v>1001.22</v>
      </c>
    </row>
    <row r="312" spans="1:5" s="341" customFormat="1" ht="30.75" customHeight="1">
      <c r="A312" s="226">
        <v>44</v>
      </c>
      <c r="B312" s="366" t="s">
        <v>1024</v>
      </c>
      <c r="C312" s="447">
        <v>2018</v>
      </c>
      <c r="D312" s="270" t="s">
        <v>69</v>
      </c>
      <c r="E312" s="360">
        <v>950.07</v>
      </c>
    </row>
    <row r="313" spans="1:5" s="341" customFormat="1" ht="30.75" customHeight="1">
      <c r="A313" s="226">
        <v>45</v>
      </c>
      <c r="B313" s="366" t="s">
        <v>1134</v>
      </c>
      <c r="C313" s="447">
        <v>2018</v>
      </c>
      <c r="D313" s="270" t="s">
        <v>69</v>
      </c>
      <c r="E313" s="360">
        <v>1106</v>
      </c>
    </row>
    <row r="314" spans="1:5" s="341" customFormat="1" ht="30.75" customHeight="1">
      <c r="A314" s="226">
        <v>46</v>
      </c>
      <c r="B314" s="366" t="s">
        <v>1135</v>
      </c>
      <c r="C314" s="447">
        <v>2018</v>
      </c>
      <c r="D314" s="270" t="s">
        <v>69</v>
      </c>
      <c r="E314" s="360">
        <v>12591.6</v>
      </c>
    </row>
    <row r="315" spans="1:5" s="341" customFormat="1" ht="30.75" customHeight="1">
      <c r="A315" s="226">
        <v>47</v>
      </c>
      <c r="B315" s="366" t="s">
        <v>1136</v>
      </c>
      <c r="C315" s="447">
        <v>2018</v>
      </c>
      <c r="D315" s="270" t="s">
        <v>69</v>
      </c>
      <c r="E315" s="360">
        <v>5999.99</v>
      </c>
    </row>
    <row r="316" spans="1:5" s="341" customFormat="1" ht="30.75" customHeight="1">
      <c r="A316" s="226">
        <v>48</v>
      </c>
      <c r="B316" s="366" t="s">
        <v>1137</v>
      </c>
      <c r="C316" s="447">
        <v>2018</v>
      </c>
      <c r="D316" s="270" t="s">
        <v>69</v>
      </c>
      <c r="E316" s="360">
        <v>8000.01</v>
      </c>
    </row>
    <row r="317" spans="1:5" s="341" customFormat="1" ht="30.75" customHeight="1">
      <c r="A317" s="226">
        <v>49</v>
      </c>
      <c r="B317" s="366" t="s">
        <v>1138</v>
      </c>
      <c r="C317" s="447">
        <v>2018</v>
      </c>
      <c r="D317" s="270" t="s">
        <v>69</v>
      </c>
      <c r="E317" s="360">
        <v>15000</v>
      </c>
    </row>
    <row r="318" spans="1:5" s="341" customFormat="1" ht="30.75" customHeight="1">
      <c r="A318" s="226">
        <v>50</v>
      </c>
      <c r="B318" s="366" t="s">
        <v>1139</v>
      </c>
      <c r="C318" s="447">
        <v>2018</v>
      </c>
      <c r="D318" s="270" t="s">
        <v>69</v>
      </c>
      <c r="E318" s="360">
        <v>2999.97</v>
      </c>
    </row>
    <row r="319" spans="1:5" s="342" customFormat="1" ht="17.25" customHeight="1" thickBot="1">
      <c r="A319" s="226"/>
      <c r="B319" s="225" t="s">
        <v>83</v>
      </c>
      <c r="C319" s="447"/>
      <c r="D319" s="270"/>
      <c r="E319" s="448">
        <f>SUM(E268:E318)</f>
        <v>373752.91999999987</v>
      </c>
    </row>
    <row r="320" spans="1:5" s="342" customFormat="1" ht="17.25" customHeight="1">
      <c r="A320" s="545" t="s">
        <v>1004</v>
      </c>
      <c r="B320" s="546"/>
      <c r="C320" s="547"/>
      <c r="D320" s="547"/>
      <c r="E320" s="548"/>
    </row>
    <row r="321" spans="1:5" ht="33.75" customHeight="1" thickBot="1">
      <c r="A321" s="449" t="s">
        <v>82</v>
      </c>
      <c r="B321" s="426" t="s">
        <v>86</v>
      </c>
      <c r="C321" s="426" t="s">
        <v>85</v>
      </c>
      <c r="D321" s="288" t="s">
        <v>39</v>
      </c>
      <c r="E321" s="450" t="s">
        <v>70</v>
      </c>
    </row>
    <row r="322" spans="1:5" ht="12.75">
      <c r="A322" s="272">
        <v>1</v>
      </c>
      <c r="B322" s="262" t="s">
        <v>0</v>
      </c>
      <c r="C322" s="262">
        <v>2012</v>
      </c>
      <c r="D322" s="272" t="s">
        <v>69</v>
      </c>
      <c r="E322" s="376">
        <v>10982.9</v>
      </c>
    </row>
    <row r="323" spans="1:5" ht="12.75">
      <c r="A323" s="226">
        <v>2</v>
      </c>
      <c r="B323" s="225" t="s">
        <v>1</v>
      </c>
      <c r="C323" s="225">
        <v>2012</v>
      </c>
      <c r="D323" s="226" t="s">
        <v>69</v>
      </c>
      <c r="E323" s="340">
        <v>2999.98</v>
      </c>
    </row>
    <row r="324" spans="1:5" ht="12.75">
      <c r="A324" s="272">
        <v>3</v>
      </c>
      <c r="B324" s="225" t="s">
        <v>2</v>
      </c>
      <c r="C324" s="225">
        <v>2012</v>
      </c>
      <c r="D324" s="226" t="s">
        <v>69</v>
      </c>
      <c r="E324" s="340">
        <v>799.99</v>
      </c>
    </row>
    <row r="325" spans="1:5" ht="12.75">
      <c r="A325" s="226">
        <v>4</v>
      </c>
      <c r="B325" s="225" t="s">
        <v>58</v>
      </c>
      <c r="C325" s="225">
        <v>2013</v>
      </c>
      <c r="D325" s="226" t="s">
        <v>69</v>
      </c>
      <c r="E325" s="340">
        <v>2800</v>
      </c>
    </row>
    <row r="326" spans="1:5" ht="12.75">
      <c r="A326" s="272">
        <v>5</v>
      </c>
      <c r="B326" s="225" t="s">
        <v>59</v>
      </c>
      <c r="C326" s="225">
        <v>2013</v>
      </c>
      <c r="D326" s="226" t="s">
        <v>69</v>
      </c>
      <c r="E326" s="340">
        <v>900</v>
      </c>
    </row>
    <row r="327" spans="1:5" ht="12.75">
      <c r="A327" s="226">
        <v>6</v>
      </c>
      <c r="B327" s="225" t="s">
        <v>60</v>
      </c>
      <c r="C327" s="225">
        <v>2013</v>
      </c>
      <c r="D327" s="226" t="s">
        <v>69</v>
      </c>
      <c r="E327" s="340">
        <v>800</v>
      </c>
    </row>
    <row r="328" spans="1:5" ht="12.75">
      <c r="A328" s="272">
        <v>7</v>
      </c>
      <c r="B328" s="225" t="s">
        <v>410</v>
      </c>
      <c r="C328" s="225">
        <v>2014</v>
      </c>
      <c r="D328" s="226" t="s">
        <v>69</v>
      </c>
      <c r="E328" s="340">
        <v>7500</v>
      </c>
    </row>
    <row r="329" spans="1:5" ht="12.75">
      <c r="A329" s="226">
        <v>8</v>
      </c>
      <c r="B329" s="225" t="s">
        <v>411</v>
      </c>
      <c r="C329" s="225">
        <v>2014</v>
      </c>
      <c r="D329" s="226" t="s">
        <v>69</v>
      </c>
      <c r="E329" s="340">
        <v>1300</v>
      </c>
    </row>
    <row r="330" spans="1:5" ht="12.75">
      <c r="A330" s="272">
        <v>9</v>
      </c>
      <c r="B330" s="225" t="s">
        <v>446</v>
      </c>
      <c r="C330" s="225">
        <v>2015</v>
      </c>
      <c r="D330" s="226" t="s">
        <v>69</v>
      </c>
      <c r="E330" s="340">
        <v>1799</v>
      </c>
    </row>
    <row r="331" spans="1:5" ht="12.75">
      <c r="A331" s="226">
        <v>10</v>
      </c>
      <c r="B331" s="225" t="s">
        <v>494</v>
      </c>
      <c r="C331" s="225">
        <v>2015</v>
      </c>
      <c r="D331" s="226" t="s">
        <v>69</v>
      </c>
      <c r="E331" s="340">
        <v>5940.9</v>
      </c>
    </row>
    <row r="332" spans="1:5" ht="25.5">
      <c r="A332" s="272">
        <v>11</v>
      </c>
      <c r="B332" s="225" t="s">
        <v>686</v>
      </c>
      <c r="C332" s="225">
        <v>2016</v>
      </c>
      <c r="D332" s="226" t="s">
        <v>69</v>
      </c>
      <c r="E332" s="340">
        <v>2037</v>
      </c>
    </row>
    <row r="333" spans="1:5" ht="25.5">
      <c r="A333" s="451">
        <v>12</v>
      </c>
      <c r="B333" s="223" t="s">
        <v>687</v>
      </c>
      <c r="C333" s="225">
        <v>2018</v>
      </c>
      <c r="D333" s="226" t="s">
        <v>69</v>
      </c>
      <c r="E333" s="340">
        <v>10035.57</v>
      </c>
    </row>
    <row r="334" spans="1:5" ht="12.75">
      <c r="A334" s="418">
        <v>13</v>
      </c>
      <c r="B334" s="220" t="s">
        <v>688</v>
      </c>
      <c r="C334" s="225">
        <v>2018</v>
      </c>
      <c r="D334" s="226" t="s">
        <v>69</v>
      </c>
      <c r="E334" s="340">
        <v>1488.3</v>
      </c>
    </row>
    <row r="335" spans="1:5" ht="12.75">
      <c r="A335" s="418">
        <v>14</v>
      </c>
      <c r="B335" s="366" t="s">
        <v>689</v>
      </c>
      <c r="C335" s="225">
        <v>2018</v>
      </c>
      <c r="D335" s="226" t="s">
        <v>69</v>
      </c>
      <c r="E335" s="452">
        <v>476.01</v>
      </c>
    </row>
    <row r="336" spans="1:5" ht="12.75">
      <c r="A336" s="418">
        <v>15</v>
      </c>
      <c r="B336" s="366" t="s">
        <v>689</v>
      </c>
      <c r="C336" s="225">
        <v>2018</v>
      </c>
      <c r="D336" s="226" t="s">
        <v>69</v>
      </c>
      <c r="E336" s="452">
        <v>366.77</v>
      </c>
    </row>
    <row r="337" spans="1:5" ht="12.75">
      <c r="A337" s="418">
        <v>16</v>
      </c>
      <c r="B337" s="366" t="s">
        <v>690</v>
      </c>
      <c r="C337" s="225">
        <v>2018</v>
      </c>
      <c r="D337" s="226" t="s">
        <v>69</v>
      </c>
      <c r="E337" s="452">
        <v>701.1</v>
      </c>
    </row>
    <row r="338" spans="1:5" ht="12.75">
      <c r="A338" s="418">
        <v>17</v>
      </c>
      <c r="B338" s="366" t="s">
        <v>691</v>
      </c>
      <c r="C338" s="225">
        <v>2018</v>
      </c>
      <c r="D338" s="226" t="s">
        <v>69</v>
      </c>
      <c r="E338" s="381">
        <v>1749.06</v>
      </c>
    </row>
    <row r="339" spans="1:5" ht="25.5">
      <c r="A339" s="418">
        <v>18</v>
      </c>
      <c r="B339" s="453" t="s">
        <v>943</v>
      </c>
      <c r="C339" s="225">
        <v>2018</v>
      </c>
      <c r="D339" s="226" t="s">
        <v>69</v>
      </c>
      <c r="E339" s="381">
        <v>3517.8</v>
      </c>
    </row>
    <row r="340" spans="1:5" ht="12.75">
      <c r="A340" s="418">
        <v>19</v>
      </c>
      <c r="B340" s="366" t="s">
        <v>944</v>
      </c>
      <c r="C340" s="225">
        <v>2018</v>
      </c>
      <c r="D340" s="226" t="s">
        <v>69</v>
      </c>
      <c r="E340" s="381">
        <v>1937.25</v>
      </c>
    </row>
    <row r="341" spans="1:5" ht="12.75">
      <c r="A341" s="418">
        <v>20</v>
      </c>
      <c r="B341" s="453" t="s">
        <v>1140</v>
      </c>
      <c r="C341" s="262">
        <v>2019</v>
      </c>
      <c r="D341" s="272" t="s">
        <v>69</v>
      </c>
      <c r="E341" s="454">
        <v>2600</v>
      </c>
    </row>
    <row r="342" spans="1:5" ht="12.75">
      <c r="A342" s="226"/>
      <c r="B342" s="455" t="s">
        <v>83</v>
      </c>
      <c r="C342" s="262"/>
      <c r="D342" s="272"/>
      <c r="E342" s="456">
        <f>SUM(E322:E341)</f>
        <v>60731.63</v>
      </c>
    </row>
    <row r="343" spans="1:5" s="342" customFormat="1" ht="12.75">
      <c r="A343" s="292"/>
      <c r="B343" s="368"/>
      <c r="C343" s="403"/>
      <c r="D343" s="292"/>
      <c r="E343" s="408"/>
    </row>
    <row r="344" spans="1:5" s="342" customFormat="1" ht="13.5" thickBot="1">
      <c r="A344" s="292"/>
      <c r="B344" s="368"/>
      <c r="C344" s="403"/>
      <c r="D344" s="292"/>
      <c r="E344" s="408"/>
    </row>
    <row r="345" spans="1:5" ht="16.5" thickBot="1">
      <c r="A345" s="526" t="s">
        <v>465</v>
      </c>
      <c r="B345" s="527"/>
      <c r="C345" s="527"/>
      <c r="D345" s="527"/>
      <c r="E345" s="528"/>
    </row>
    <row r="346" spans="1:5" s="341" customFormat="1" ht="22.5" customHeight="1" thickBot="1">
      <c r="A346" s="343" t="s">
        <v>699</v>
      </c>
      <c r="B346" s="343"/>
      <c r="C346" s="343"/>
      <c r="D346" s="409"/>
      <c r="E346" s="410"/>
    </row>
    <row r="347" spans="1:5" s="342" customFormat="1" ht="17.25" customHeight="1">
      <c r="A347" s="411" t="s">
        <v>82</v>
      </c>
      <c r="B347" s="412" t="s">
        <v>150</v>
      </c>
      <c r="C347" s="412" t="s">
        <v>151</v>
      </c>
      <c r="D347" s="566" t="s">
        <v>39</v>
      </c>
      <c r="E347" s="549" t="s">
        <v>70</v>
      </c>
    </row>
    <row r="348" spans="1:5" s="342" customFormat="1" ht="36.75" customHeight="1" thickBot="1">
      <c r="A348" s="413"/>
      <c r="B348" s="414"/>
      <c r="C348" s="414"/>
      <c r="D348" s="567"/>
      <c r="E348" s="550"/>
    </row>
    <row r="349" spans="1:6" ht="12.75">
      <c r="A349" s="220">
        <v>1</v>
      </c>
      <c r="B349" s="220" t="s">
        <v>448</v>
      </c>
      <c r="C349" s="220">
        <v>2014</v>
      </c>
      <c r="D349" s="222" t="s">
        <v>67</v>
      </c>
      <c r="E349" s="381">
        <v>973</v>
      </c>
      <c r="F349" s="233"/>
    </row>
    <row r="350" spans="1:5" ht="12.75">
      <c r="A350" s="220">
        <v>2</v>
      </c>
      <c r="B350" s="220" t="s">
        <v>448</v>
      </c>
      <c r="C350" s="220">
        <v>2014</v>
      </c>
      <c r="D350" s="222" t="s">
        <v>67</v>
      </c>
      <c r="E350" s="381">
        <v>973</v>
      </c>
    </row>
    <row r="351" spans="1:5" ht="12.75">
      <c r="A351" s="220">
        <v>3</v>
      </c>
      <c r="B351" s="220" t="s">
        <v>449</v>
      </c>
      <c r="C351" s="220">
        <v>2013</v>
      </c>
      <c r="D351" s="222" t="s">
        <v>67</v>
      </c>
      <c r="E351" s="381">
        <v>492</v>
      </c>
    </row>
    <row r="352" spans="1:5" ht="12.75">
      <c r="A352" s="220">
        <v>4</v>
      </c>
      <c r="B352" s="220" t="s">
        <v>450</v>
      </c>
      <c r="C352" s="220">
        <v>2013</v>
      </c>
      <c r="D352" s="222" t="s">
        <v>67</v>
      </c>
      <c r="E352" s="381">
        <v>614</v>
      </c>
    </row>
    <row r="353" spans="1:5" ht="12.75">
      <c r="A353" s="220">
        <v>5</v>
      </c>
      <c r="B353" s="220" t="s">
        <v>451</v>
      </c>
      <c r="C353" s="220">
        <v>2013</v>
      </c>
      <c r="D353" s="222" t="s">
        <v>67</v>
      </c>
      <c r="E353" s="381">
        <v>2100</v>
      </c>
    </row>
    <row r="354" spans="1:5" ht="12.75">
      <c r="A354" s="220">
        <v>6</v>
      </c>
      <c r="B354" s="220" t="s">
        <v>452</v>
      </c>
      <c r="C354" s="220">
        <v>2013</v>
      </c>
      <c r="D354" s="222" t="s">
        <v>67</v>
      </c>
      <c r="E354" s="381">
        <v>613</v>
      </c>
    </row>
    <row r="355" spans="1:5" ht="12.75">
      <c r="A355" s="220">
        <v>7</v>
      </c>
      <c r="B355" s="220" t="s">
        <v>453</v>
      </c>
      <c r="C355" s="220">
        <v>2014</v>
      </c>
      <c r="D355" s="222" t="s">
        <v>67</v>
      </c>
      <c r="E355" s="381">
        <v>924</v>
      </c>
    </row>
    <row r="356" spans="1:5" ht="12.75">
      <c r="A356" s="220">
        <v>8</v>
      </c>
      <c r="B356" s="220" t="s">
        <v>453</v>
      </c>
      <c r="C356" s="220">
        <v>2014</v>
      </c>
      <c r="D356" s="222" t="s">
        <v>67</v>
      </c>
      <c r="E356" s="381">
        <v>924</v>
      </c>
    </row>
    <row r="357" spans="1:5" ht="12.75">
      <c r="A357" s="220">
        <v>9</v>
      </c>
      <c r="B357" s="220" t="s">
        <v>453</v>
      </c>
      <c r="C357" s="220">
        <v>2014</v>
      </c>
      <c r="D357" s="222" t="s">
        <v>67</v>
      </c>
      <c r="E357" s="381">
        <v>924</v>
      </c>
    </row>
    <row r="358" spans="1:5" ht="12.75">
      <c r="A358" s="220">
        <v>10</v>
      </c>
      <c r="B358" s="220" t="s">
        <v>453</v>
      </c>
      <c r="C358" s="220">
        <v>2014</v>
      </c>
      <c r="D358" s="222" t="s">
        <v>67</v>
      </c>
      <c r="E358" s="381">
        <v>924</v>
      </c>
    </row>
    <row r="359" spans="1:5" ht="12.75">
      <c r="A359" s="220">
        <v>11</v>
      </c>
      <c r="B359" s="220" t="s">
        <v>453</v>
      </c>
      <c r="C359" s="220">
        <v>2014</v>
      </c>
      <c r="D359" s="222" t="s">
        <v>67</v>
      </c>
      <c r="E359" s="381">
        <v>924</v>
      </c>
    </row>
    <row r="360" spans="1:5" ht="12.75">
      <c r="A360" s="220">
        <v>12</v>
      </c>
      <c r="B360" s="220" t="s">
        <v>453</v>
      </c>
      <c r="C360" s="220">
        <v>2014</v>
      </c>
      <c r="D360" s="222" t="s">
        <v>67</v>
      </c>
      <c r="E360" s="381">
        <v>924</v>
      </c>
    </row>
    <row r="361" spans="1:5" ht="12.75">
      <c r="A361" s="220">
        <v>13</v>
      </c>
      <c r="B361" s="220" t="s">
        <v>454</v>
      </c>
      <c r="C361" s="220">
        <v>2015</v>
      </c>
      <c r="D361" s="222" t="s">
        <v>400</v>
      </c>
      <c r="E361" s="381">
        <v>3132</v>
      </c>
    </row>
    <row r="362" spans="1:5" ht="12.75">
      <c r="A362" s="220">
        <v>14</v>
      </c>
      <c r="B362" s="220" t="s">
        <v>496</v>
      </c>
      <c r="C362" s="220">
        <v>2015</v>
      </c>
      <c r="D362" s="222" t="s">
        <v>400</v>
      </c>
      <c r="E362" s="381">
        <v>3699</v>
      </c>
    </row>
    <row r="363" spans="1:5" ht="12.75">
      <c r="A363" s="220">
        <v>15</v>
      </c>
      <c r="B363" s="220" t="s">
        <v>497</v>
      </c>
      <c r="C363" s="220">
        <v>2015</v>
      </c>
      <c r="D363" s="222" t="s">
        <v>400</v>
      </c>
      <c r="E363" s="381">
        <v>1190</v>
      </c>
    </row>
    <row r="364" spans="1:5" ht="12.75">
      <c r="A364" s="220">
        <v>16</v>
      </c>
      <c r="B364" s="220" t="s">
        <v>621</v>
      </c>
      <c r="C364" s="220">
        <v>2016</v>
      </c>
      <c r="D364" s="222" t="s">
        <v>400</v>
      </c>
      <c r="E364" s="381">
        <v>329</v>
      </c>
    </row>
    <row r="365" spans="1:5" ht="12.75">
      <c r="A365" s="220">
        <v>17</v>
      </c>
      <c r="B365" s="220" t="s">
        <v>622</v>
      </c>
      <c r="C365" s="220">
        <v>2016</v>
      </c>
      <c r="D365" s="222" t="s">
        <v>400</v>
      </c>
      <c r="E365" s="381">
        <v>2300</v>
      </c>
    </row>
    <row r="366" spans="1:5" ht="12.75">
      <c r="A366" s="220">
        <v>18</v>
      </c>
      <c r="B366" s="220" t="s">
        <v>622</v>
      </c>
      <c r="C366" s="220">
        <v>2016</v>
      </c>
      <c r="D366" s="222" t="s">
        <v>400</v>
      </c>
      <c r="E366" s="381">
        <v>2300</v>
      </c>
    </row>
    <row r="367" spans="1:5" ht="12.75">
      <c r="A367" s="220">
        <v>19</v>
      </c>
      <c r="B367" s="220" t="s">
        <v>623</v>
      </c>
      <c r="C367" s="220">
        <v>2016</v>
      </c>
      <c r="D367" s="222" t="s">
        <v>400</v>
      </c>
      <c r="E367" s="381">
        <v>508</v>
      </c>
    </row>
    <row r="368" spans="1:5" ht="12.75">
      <c r="A368" s="220">
        <v>20</v>
      </c>
      <c r="B368" s="220" t="s">
        <v>692</v>
      </c>
      <c r="C368" s="220">
        <v>2017</v>
      </c>
      <c r="D368" s="222" t="s">
        <v>400</v>
      </c>
      <c r="E368" s="381">
        <v>543.86</v>
      </c>
    </row>
    <row r="369" spans="1:5" ht="12.75">
      <c r="A369" s="220">
        <v>21</v>
      </c>
      <c r="B369" s="220" t="s">
        <v>692</v>
      </c>
      <c r="C369" s="220">
        <v>2017</v>
      </c>
      <c r="D369" s="222" t="s">
        <v>400</v>
      </c>
      <c r="E369" s="381">
        <v>543.86</v>
      </c>
    </row>
    <row r="370" spans="1:5" ht="12.75">
      <c r="A370" s="220">
        <v>22</v>
      </c>
      <c r="B370" s="220" t="s">
        <v>692</v>
      </c>
      <c r="C370" s="220">
        <v>2017</v>
      </c>
      <c r="D370" s="222" t="s">
        <v>400</v>
      </c>
      <c r="E370" s="381">
        <v>543.86</v>
      </c>
    </row>
    <row r="371" spans="1:5" ht="12.75">
      <c r="A371" s="220">
        <v>23</v>
      </c>
      <c r="B371" s="220" t="s">
        <v>692</v>
      </c>
      <c r="C371" s="220">
        <v>2017</v>
      </c>
      <c r="D371" s="222" t="s">
        <v>400</v>
      </c>
      <c r="E371" s="381">
        <v>543.86</v>
      </c>
    </row>
    <row r="372" spans="1:5" ht="12.75">
      <c r="A372" s="220">
        <v>24</v>
      </c>
      <c r="B372" s="220" t="s">
        <v>692</v>
      </c>
      <c r="C372" s="220">
        <v>2017</v>
      </c>
      <c r="D372" s="222" t="s">
        <v>400</v>
      </c>
      <c r="E372" s="381">
        <v>543.86</v>
      </c>
    </row>
    <row r="373" spans="1:5" ht="12.75">
      <c r="A373" s="220">
        <v>25</v>
      </c>
      <c r="B373" s="220" t="s">
        <v>692</v>
      </c>
      <c r="C373" s="220">
        <v>2017</v>
      </c>
      <c r="D373" s="222" t="s">
        <v>400</v>
      </c>
      <c r="E373" s="381">
        <v>543.86</v>
      </c>
    </row>
    <row r="374" spans="1:5" ht="12.75">
      <c r="A374" s="220">
        <v>26</v>
      </c>
      <c r="B374" s="220" t="s">
        <v>693</v>
      </c>
      <c r="C374" s="220">
        <v>2017</v>
      </c>
      <c r="D374" s="222" t="s">
        <v>400</v>
      </c>
      <c r="E374" s="381">
        <v>543.86</v>
      </c>
    </row>
    <row r="375" spans="1:5" ht="12.75">
      <c r="A375" s="220">
        <v>27</v>
      </c>
      <c r="B375" s="220" t="s">
        <v>694</v>
      </c>
      <c r="C375" s="220">
        <v>2017</v>
      </c>
      <c r="D375" s="222" t="s">
        <v>400</v>
      </c>
      <c r="E375" s="381">
        <v>230</v>
      </c>
    </row>
    <row r="376" spans="1:5" ht="12.75">
      <c r="A376" s="220">
        <v>28</v>
      </c>
      <c r="B376" s="220" t="s">
        <v>694</v>
      </c>
      <c r="C376" s="220">
        <v>2017</v>
      </c>
      <c r="D376" s="222" t="s">
        <v>400</v>
      </c>
      <c r="E376" s="381">
        <v>230</v>
      </c>
    </row>
    <row r="377" spans="1:5" ht="12.75">
      <c r="A377" s="220">
        <v>29</v>
      </c>
      <c r="B377" s="220" t="s">
        <v>694</v>
      </c>
      <c r="C377" s="220">
        <v>2017</v>
      </c>
      <c r="D377" s="222" t="s">
        <v>400</v>
      </c>
      <c r="E377" s="381">
        <v>230</v>
      </c>
    </row>
    <row r="378" spans="1:5" ht="12.75">
      <c r="A378" s="220">
        <v>30</v>
      </c>
      <c r="B378" s="220" t="s">
        <v>694</v>
      </c>
      <c r="C378" s="220">
        <v>2017</v>
      </c>
      <c r="D378" s="222" t="s">
        <v>400</v>
      </c>
      <c r="E378" s="381">
        <v>230</v>
      </c>
    </row>
    <row r="379" spans="1:5" ht="12.75">
      <c r="A379" s="220">
        <v>31</v>
      </c>
      <c r="B379" s="220" t="s">
        <v>694</v>
      </c>
      <c r="C379" s="220">
        <v>2017</v>
      </c>
      <c r="D379" s="222" t="s">
        <v>400</v>
      </c>
      <c r="E379" s="381">
        <v>230</v>
      </c>
    </row>
    <row r="380" spans="1:5" ht="12.75">
      <c r="A380" s="220">
        <v>32</v>
      </c>
      <c r="B380" s="220" t="s">
        <v>694</v>
      </c>
      <c r="C380" s="220">
        <v>2017</v>
      </c>
      <c r="D380" s="222" t="s">
        <v>400</v>
      </c>
      <c r="E380" s="381">
        <v>230</v>
      </c>
    </row>
    <row r="381" spans="1:5" ht="12.75">
      <c r="A381" s="220">
        <v>33</v>
      </c>
      <c r="B381" s="220" t="s">
        <v>694</v>
      </c>
      <c r="C381" s="220">
        <v>2017</v>
      </c>
      <c r="D381" s="222" t="s">
        <v>400</v>
      </c>
      <c r="E381" s="381">
        <v>230</v>
      </c>
    </row>
    <row r="382" spans="1:5" ht="12.75">
      <c r="A382" s="220">
        <v>35</v>
      </c>
      <c r="B382" s="220" t="s">
        <v>695</v>
      </c>
      <c r="C382" s="220">
        <v>2018</v>
      </c>
      <c r="D382" s="222" t="s">
        <v>400</v>
      </c>
      <c r="E382" s="381">
        <v>490</v>
      </c>
    </row>
    <row r="383" spans="1:5" ht="12.75">
      <c r="A383" s="220">
        <v>36</v>
      </c>
      <c r="B383" s="220" t="s">
        <v>695</v>
      </c>
      <c r="C383" s="220">
        <v>2018</v>
      </c>
      <c r="D383" s="222" t="s">
        <v>400</v>
      </c>
      <c r="E383" s="381">
        <v>490</v>
      </c>
    </row>
    <row r="384" spans="1:5" ht="12.75">
      <c r="A384" s="220">
        <v>37</v>
      </c>
      <c r="B384" s="220" t="s">
        <v>695</v>
      </c>
      <c r="C384" s="220">
        <v>2018</v>
      </c>
      <c r="D384" s="222" t="s">
        <v>400</v>
      </c>
      <c r="E384" s="381">
        <v>490</v>
      </c>
    </row>
    <row r="385" spans="1:5" ht="12.75">
      <c r="A385" s="220">
        <v>38</v>
      </c>
      <c r="B385" s="220" t="s">
        <v>695</v>
      </c>
      <c r="C385" s="220">
        <v>2018</v>
      </c>
      <c r="D385" s="222" t="s">
        <v>400</v>
      </c>
      <c r="E385" s="381">
        <v>490</v>
      </c>
    </row>
    <row r="386" spans="1:5" ht="12.75">
      <c r="A386" s="220">
        <v>39</v>
      </c>
      <c r="B386" s="220" t="s">
        <v>695</v>
      </c>
      <c r="C386" s="220">
        <v>2018</v>
      </c>
      <c r="D386" s="222" t="s">
        <v>400</v>
      </c>
      <c r="E386" s="381">
        <v>490</v>
      </c>
    </row>
    <row r="387" spans="1:5" ht="12.75">
      <c r="A387" s="220">
        <v>40</v>
      </c>
      <c r="B387" s="220" t="s">
        <v>695</v>
      </c>
      <c r="C387" s="220">
        <v>2018</v>
      </c>
      <c r="D387" s="222" t="s">
        <v>400</v>
      </c>
      <c r="E387" s="381">
        <v>490</v>
      </c>
    </row>
    <row r="388" spans="1:5" ht="12.75">
      <c r="A388" s="220">
        <v>41</v>
      </c>
      <c r="B388" s="220" t="s">
        <v>695</v>
      </c>
      <c r="C388" s="220">
        <v>2018</v>
      </c>
      <c r="D388" s="222" t="s">
        <v>400</v>
      </c>
      <c r="E388" s="381">
        <v>490</v>
      </c>
    </row>
    <row r="389" spans="1:5" ht="12.75">
      <c r="A389" s="220">
        <v>42</v>
      </c>
      <c r="B389" s="220" t="s">
        <v>695</v>
      </c>
      <c r="C389" s="220">
        <v>2018</v>
      </c>
      <c r="D389" s="222" t="s">
        <v>400</v>
      </c>
      <c r="E389" s="381">
        <v>490</v>
      </c>
    </row>
    <row r="390" spans="1:5" ht="12.75">
      <c r="A390" s="220">
        <v>43</v>
      </c>
      <c r="B390" s="220" t="s">
        <v>695</v>
      </c>
      <c r="C390" s="220">
        <v>2018</v>
      </c>
      <c r="D390" s="222" t="s">
        <v>400</v>
      </c>
      <c r="E390" s="381">
        <v>490</v>
      </c>
    </row>
    <row r="391" spans="1:5" ht="12.75">
      <c r="A391" s="220">
        <v>44</v>
      </c>
      <c r="B391" s="220" t="s">
        <v>696</v>
      </c>
      <c r="C391" s="220">
        <v>2018</v>
      </c>
      <c r="D391" s="222" t="s">
        <v>400</v>
      </c>
      <c r="E391" s="381">
        <v>185</v>
      </c>
    </row>
    <row r="392" spans="1:5" ht="12.75">
      <c r="A392" s="220">
        <v>45</v>
      </c>
      <c r="B392" s="220" t="s">
        <v>696</v>
      </c>
      <c r="C392" s="220">
        <v>2018</v>
      </c>
      <c r="D392" s="222" t="s">
        <v>400</v>
      </c>
      <c r="E392" s="381">
        <v>185</v>
      </c>
    </row>
    <row r="393" spans="1:5" ht="12.75">
      <c r="A393" s="220">
        <v>46</v>
      </c>
      <c r="B393" s="220" t="s">
        <v>696</v>
      </c>
      <c r="C393" s="220">
        <v>2018</v>
      </c>
      <c r="D393" s="222" t="s">
        <v>400</v>
      </c>
      <c r="E393" s="381">
        <v>185</v>
      </c>
    </row>
    <row r="394" spans="1:5" ht="12.75">
      <c r="A394" s="220">
        <v>47</v>
      </c>
      <c r="B394" s="220" t="s">
        <v>696</v>
      </c>
      <c r="C394" s="220">
        <v>2018</v>
      </c>
      <c r="D394" s="222" t="s">
        <v>400</v>
      </c>
      <c r="E394" s="381">
        <v>185</v>
      </c>
    </row>
    <row r="395" spans="1:5" ht="12.75">
      <c r="A395" s="220">
        <v>48</v>
      </c>
      <c r="B395" s="220" t="s">
        <v>696</v>
      </c>
      <c r="C395" s="220">
        <v>2018</v>
      </c>
      <c r="D395" s="222" t="s">
        <v>400</v>
      </c>
      <c r="E395" s="381">
        <v>185</v>
      </c>
    </row>
    <row r="396" spans="1:5" ht="12.75">
      <c r="A396" s="220">
        <v>49</v>
      </c>
      <c r="B396" s="220" t="s">
        <v>696</v>
      </c>
      <c r="C396" s="220">
        <v>2018</v>
      </c>
      <c r="D396" s="222" t="s">
        <v>400</v>
      </c>
      <c r="E396" s="381">
        <v>185</v>
      </c>
    </row>
    <row r="397" spans="1:5" ht="12.75">
      <c r="A397" s="220">
        <v>50</v>
      </c>
      <c r="B397" s="220" t="s">
        <v>696</v>
      </c>
      <c r="C397" s="220">
        <v>2018</v>
      </c>
      <c r="D397" s="222" t="s">
        <v>400</v>
      </c>
      <c r="E397" s="381">
        <v>185</v>
      </c>
    </row>
    <row r="398" spans="1:5" ht="12.75">
      <c r="A398" s="220">
        <v>51</v>
      </c>
      <c r="B398" s="220" t="s">
        <v>696</v>
      </c>
      <c r="C398" s="220">
        <v>2018</v>
      </c>
      <c r="D398" s="222" t="s">
        <v>400</v>
      </c>
      <c r="E398" s="381">
        <v>185</v>
      </c>
    </row>
    <row r="399" spans="1:5" ht="12.75">
      <c r="A399" s="220">
        <v>52</v>
      </c>
      <c r="B399" s="220" t="s">
        <v>696</v>
      </c>
      <c r="C399" s="220">
        <v>2018</v>
      </c>
      <c r="D399" s="222" t="s">
        <v>400</v>
      </c>
      <c r="E399" s="381">
        <v>185</v>
      </c>
    </row>
    <row r="400" spans="1:5" ht="12.75">
      <c r="A400" s="220">
        <v>53</v>
      </c>
      <c r="B400" s="220" t="s">
        <v>695</v>
      </c>
      <c r="C400" s="220">
        <v>2018</v>
      </c>
      <c r="D400" s="222" t="s">
        <v>400</v>
      </c>
      <c r="E400" s="381">
        <v>469.5</v>
      </c>
    </row>
    <row r="401" spans="1:5" ht="12.75">
      <c r="A401" s="220">
        <v>54</v>
      </c>
      <c r="B401" s="220" t="s">
        <v>695</v>
      </c>
      <c r="C401" s="220">
        <v>2018</v>
      </c>
      <c r="D401" s="222" t="s">
        <v>400</v>
      </c>
      <c r="E401" s="381">
        <v>469.5</v>
      </c>
    </row>
    <row r="402" spans="1:5" ht="12.75">
      <c r="A402" s="220">
        <v>55</v>
      </c>
      <c r="B402" s="220" t="s">
        <v>695</v>
      </c>
      <c r="C402" s="220">
        <v>2018</v>
      </c>
      <c r="D402" s="222" t="s">
        <v>400</v>
      </c>
      <c r="E402" s="381">
        <v>469.5</v>
      </c>
    </row>
    <row r="403" spans="1:5" ht="12.75">
      <c r="A403" s="220">
        <v>56</v>
      </c>
      <c r="B403" s="220" t="s">
        <v>695</v>
      </c>
      <c r="C403" s="220">
        <v>2018</v>
      </c>
      <c r="D403" s="222" t="s">
        <v>400</v>
      </c>
      <c r="E403" s="381">
        <v>469.5</v>
      </c>
    </row>
    <row r="404" spans="1:5" ht="12.75">
      <c r="A404" s="220">
        <v>57</v>
      </c>
      <c r="B404" s="220" t="s">
        <v>695</v>
      </c>
      <c r="C404" s="220">
        <v>2018</v>
      </c>
      <c r="D404" s="222" t="s">
        <v>400</v>
      </c>
      <c r="E404" s="381">
        <v>469.5</v>
      </c>
    </row>
    <row r="405" spans="1:5" ht="12.75">
      <c r="A405" s="220">
        <v>58</v>
      </c>
      <c r="B405" s="220" t="s">
        <v>695</v>
      </c>
      <c r="C405" s="220">
        <v>2018</v>
      </c>
      <c r="D405" s="222" t="s">
        <v>400</v>
      </c>
      <c r="E405" s="381">
        <v>469.5</v>
      </c>
    </row>
    <row r="406" spans="1:5" ht="12.75">
      <c r="A406" s="220">
        <v>59</v>
      </c>
      <c r="B406" s="220" t="s">
        <v>696</v>
      </c>
      <c r="C406" s="220">
        <v>2018</v>
      </c>
      <c r="D406" s="222" t="s">
        <v>400</v>
      </c>
      <c r="E406" s="381">
        <v>185</v>
      </c>
    </row>
    <row r="407" spans="1:5" ht="12.75">
      <c r="A407" s="220">
        <v>60</v>
      </c>
      <c r="B407" s="220" t="s">
        <v>696</v>
      </c>
      <c r="C407" s="220">
        <v>2018</v>
      </c>
      <c r="D407" s="222" t="s">
        <v>400</v>
      </c>
      <c r="E407" s="381">
        <v>185</v>
      </c>
    </row>
    <row r="408" spans="1:5" ht="12.75">
      <c r="A408" s="220">
        <v>61</v>
      </c>
      <c r="B408" s="220" t="s">
        <v>696</v>
      </c>
      <c r="C408" s="220">
        <v>2018</v>
      </c>
      <c r="D408" s="222" t="s">
        <v>400</v>
      </c>
      <c r="E408" s="381">
        <v>185</v>
      </c>
    </row>
    <row r="409" spans="1:5" ht="12.75">
      <c r="A409" s="220">
        <v>62</v>
      </c>
      <c r="B409" s="220" t="s">
        <v>696</v>
      </c>
      <c r="C409" s="220">
        <v>2018</v>
      </c>
      <c r="D409" s="222" t="s">
        <v>400</v>
      </c>
      <c r="E409" s="381">
        <v>185</v>
      </c>
    </row>
    <row r="410" spans="1:5" ht="12.75">
      <c r="A410" s="220">
        <v>63</v>
      </c>
      <c r="B410" s="220" t="s">
        <v>696</v>
      </c>
      <c r="C410" s="220">
        <v>2018</v>
      </c>
      <c r="D410" s="222" t="s">
        <v>400</v>
      </c>
      <c r="E410" s="381">
        <v>185</v>
      </c>
    </row>
    <row r="411" spans="1:5" ht="12.75">
      <c r="A411" s="220">
        <v>64</v>
      </c>
      <c r="B411" s="220" t="s">
        <v>696</v>
      </c>
      <c r="C411" s="220">
        <v>2018</v>
      </c>
      <c r="D411" s="222" t="s">
        <v>400</v>
      </c>
      <c r="E411" s="381">
        <v>185</v>
      </c>
    </row>
    <row r="412" spans="1:5" ht="12.75">
      <c r="A412" s="220">
        <v>65</v>
      </c>
      <c r="B412" s="220" t="s">
        <v>945</v>
      </c>
      <c r="C412" s="220">
        <v>2018</v>
      </c>
      <c r="D412" s="222" t="s">
        <v>400</v>
      </c>
      <c r="E412" s="381">
        <v>498.99</v>
      </c>
    </row>
    <row r="413" spans="1:5" ht="12.75">
      <c r="A413" s="220">
        <v>66</v>
      </c>
      <c r="B413" s="220" t="s">
        <v>946</v>
      </c>
      <c r="C413" s="220">
        <v>2018</v>
      </c>
      <c r="D413" s="222" t="s">
        <v>400</v>
      </c>
      <c r="E413" s="381">
        <v>549.99</v>
      </c>
    </row>
    <row r="414" spans="1:5" ht="12.75">
      <c r="A414" s="220">
        <v>67</v>
      </c>
      <c r="B414" s="220" t="s">
        <v>947</v>
      </c>
      <c r="C414" s="220">
        <v>2018</v>
      </c>
      <c r="D414" s="222" t="s">
        <v>400</v>
      </c>
      <c r="E414" s="381">
        <v>1990</v>
      </c>
    </row>
    <row r="415" spans="1:5" ht="12.75">
      <c r="A415" s="220">
        <v>68</v>
      </c>
      <c r="B415" s="220" t="s">
        <v>948</v>
      </c>
      <c r="C415" s="220">
        <v>2018</v>
      </c>
      <c r="D415" s="222" t="s">
        <v>400</v>
      </c>
      <c r="E415" s="381">
        <v>890</v>
      </c>
    </row>
    <row r="416" spans="1:5" ht="25.5">
      <c r="A416" s="220">
        <v>69</v>
      </c>
      <c r="B416" s="223" t="s">
        <v>1158</v>
      </c>
      <c r="C416" s="220">
        <v>2019</v>
      </c>
      <c r="D416" s="222" t="s">
        <v>1159</v>
      </c>
      <c r="E416" s="381">
        <v>11000</v>
      </c>
    </row>
    <row r="417" spans="1:5" ht="25.5">
      <c r="A417" s="220">
        <v>70</v>
      </c>
      <c r="B417" s="223" t="s">
        <v>1160</v>
      </c>
      <c r="C417" s="220">
        <v>2019</v>
      </c>
      <c r="D417" s="222" t="s">
        <v>1159</v>
      </c>
      <c r="E417" s="381">
        <v>11000</v>
      </c>
    </row>
    <row r="418" spans="1:5" ht="12" customHeight="1">
      <c r="A418" s="220"/>
      <c r="B418" s="224" t="s">
        <v>87</v>
      </c>
      <c r="C418" s="220"/>
      <c r="D418" s="222"/>
      <c r="E418" s="367">
        <f>SUM(E349:E417)</f>
        <v>66115</v>
      </c>
    </row>
    <row r="419" spans="1:5" ht="12.75">
      <c r="A419" s="224" t="s">
        <v>697</v>
      </c>
      <c r="B419" s="224"/>
      <c r="C419" s="224"/>
      <c r="D419" s="243"/>
      <c r="E419" s="381"/>
    </row>
    <row r="420" spans="1:5" ht="13.5" thickBot="1">
      <c r="A420" s="415" t="s">
        <v>82</v>
      </c>
      <c r="B420" s="357" t="s">
        <v>84</v>
      </c>
      <c r="C420" s="357" t="s">
        <v>85</v>
      </c>
      <c r="D420" s="243" t="s">
        <v>1211</v>
      </c>
      <c r="E420" s="359" t="s">
        <v>70</v>
      </c>
    </row>
    <row r="421" spans="1:5" ht="12.75">
      <c r="A421" s="220">
        <v>1</v>
      </c>
      <c r="B421" s="220" t="s">
        <v>455</v>
      </c>
      <c r="C421" s="220">
        <v>2014</v>
      </c>
      <c r="D421" s="222" t="s">
        <v>67</v>
      </c>
      <c r="E421" s="381">
        <v>2100</v>
      </c>
    </row>
    <row r="422" spans="1:5" ht="12.75">
      <c r="A422" s="220">
        <v>2</v>
      </c>
      <c r="B422" s="220" t="s">
        <v>456</v>
      </c>
      <c r="C422" s="220">
        <v>2014</v>
      </c>
      <c r="D422" s="222" t="s">
        <v>67</v>
      </c>
      <c r="E422" s="381">
        <v>654</v>
      </c>
    </row>
    <row r="423" spans="1:5" ht="12.75">
      <c r="A423" s="220">
        <v>3</v>
      </c>
      <c r="B423" s="220" t="s">
        <v>457</v>
      </c>
      <c r="C423" s="220">
        <v>2015</v>
      </c>
      <c r="D423" s="222" t="s">
        <v>400</v>
      </c>
      <c r="E423" s="381">
        <v>299</v>
      </c>
    </row>
    <row r="424" spans="1:5" ht="12.75">
      <c r="A424" s="220">
        <v>4</v>
      </c>
      <c r="B424" s="220" t="s">
        <v>458</v>
      </c>
      <c r="C424" s="220">
        <v>2015</v>
      </c>
      <c r="D424" s="222" t="s">
        <v>400</v>
      </c>
      <c r="E424" s="381">
        <v>299</v>
      </c>
    </row>
    <row r="425" spans="1:5" ht="12.75">
      <c r="A425" s="220">
        <v>5</v>
      </c>
      <c r="B425" s="220" t="s">
        <v>458</v>
      </c>
      <c r="C425" s="220">
        <v>2015</v>
      </c>
      <c r="D425" s="222" t="s">
        <v>400</v>
      </c>
      <c r="E425" s="381">
        <v>299</v>
      </c>
    </row>
    <row r="426" spans="1:5" ht="12.75">
      <c r="A426" s="220">
        <v>6</v>
      </c>
      <c r="B426" s="220" t="s">
        <v>458</v>
      </c>
      <c r="C426" s="220">
        <v>2015</v>
      </c>
      <c r="D426" s="222" t="s">
        <v>400</v>
      </c>
      <c r="E426" s="381">
        <v>299</v>
      </c>
    </row>
    <row r="427" spans="1:5" ht="12.75">
      <c r="A427" s="220">
        <v>7</v>
      </c>
      <c r="B427" s="220" t="s">
        <v>498</v>
      </c>
      <c r="C427" s="220">
        <v>2015</v>
      </c>
      <c r="D427" s="222" t="s">
        <v>400</v>
      </c>
      <c r="E427" s="381">
        <v>1862</v>
      </c>
    </row>
    <row r="428" spans="1:5" ht="12.75">
      <c r="A428" s="220">
        <v>8</v>
      </c>
      <c r="B428" s="220" t="s">
        <v>499</v>
      </c>
      <c r="C428" s="220">
        <v>2015</v>
      </c>
      <c r="D428" s="222" t="s">
        <v>400</v>
      </c>
      <c r="E428" s="381">
        <v>1500</v>
      </c>
    </row>
    <row r="429" spans="1:5" ht="12.75">
      <c r="A429" s="220">
        <v>9</v>
      </c>
      <c r="B429" s="220" t="s">
        <v>500</v>
      </c>
      <c r="C429" s="220">
        <v>2016</v>
      </c>
      <c r="D429" s="222" t="s">
        <v>400</v>
      </c>
      <c r="E429" s="381">
        <v>1099</v>
      </c>
    </row>
    <row r="430" spans="1:5" ht="12.75">
      <c r="A430" s="220">
        <v>10</v>
      </c>
      <c r="B430" s="220" t="s">
        <v>624</v>
      </c>
      <c r="C430" s="220">
        <v>2017</v>
      </c>
      <c r="D430" s="222" t="s">
        <v>400</v>
      </c>
      <c r="E430" s="381">
        <v>3436</v>
      </c>
    </row>
    <row r="431" spans="1:5" ht="12.75">
      <c r="A431" s="220">
        <v>11</v>
      </c>
      <c r="B431" s="220" t="s">
        <v>458</v>
      </c>
      <c r="C431" s="220">
        <v>2017</v>
      </c>
      <c r="D431" s="222" t="s">
        <v>400</v>
      </c>
      <c r="E431" s="381">
        <v>359</v>
      </c>
    </row>
    <row r="432" spans="1:5" ht="12.75">
      <c r="A432" s="220">
        <v>12</v>
      </c>
      <c r="B432" s="220" t="s">
        <v>625</v>
      </c>
      <c r="C432" s="220">
        <v>2017</v>
      </c>
      <c r="D432" s="222" t="s">
        <v>400</v>
      </c>
      <c r="E432" s="381">
        <v>699</v>
      </c>
    </row>
    <row r="433" spans="1:5" ht="12.75">
      <c r="A433" s="220">
        <v>13</v>
      </c>
      <c r="B433" s="220" t="s">
        <v>698</v>
      </c>
      <c r="C433" s="220">
        <v>2017</v>
      </c>
      <c r="D433" s="222" t="s">
        <v>400</v>
      </c>
      <c r="E433" s="381">
        <v>450</v>
      </c>
    </row>
    <row r="434" spans="1:5" ht="12.75">
      <c r="A434" s="220">
        <v>14</v>
      </c>
      <c r="B434" s="220" t="s">
        <v>949</v>
      </c>
      <c r="C434" s="220">
        <v>2018</v>
      </c>
      <c r="D434" s="416" t="s">
        <v>400</v>
      </c>
      <c r="E434" s="381">
        <v>3099</v>
      </c>
    </row>
    <row r="435" spans="1:5" ht="12.75">
      <c r="A435" s="220">
        <v>15</v>
      </c>
      <c r="B435" s="220" t="s">
        <v>950</v>
      </c>
      <c r="C435" s="220">
        <v>2018</v>
      </c>
      <c r="D435" s="222" t="s">
        <v>400</v>
      </c>
      <c r="E435" s="381">
        <v>209</v>
      </c>
    </row>
    <row r="436" spans="1:5" ht="12.75">
      <c r="A436" s="220">
        <v>16</v>
      </c>
      <c r="B436" s="220" t="s">
        <v>951</v>
      </c>
      <c r="C436" s="220">
        <v>2018</v>
      </c>
      <c r="D436" s="222" t="s">
        <v>400</v>
      </c>
      <c r="E436" s="381">
        <v>99.99</v>
      </c>
    </row>
    <row r="437" spans="1:5" ht="12.75">
      <c r="A437" s="220">
        <v>17</v>
      </c>
      <c r="B437" s="220" t="s">
        <v>952</v>
      </c>
      <c r="C437" s="220">
        <v>2018</v>
      </c>
      <c r="D437" s="222" t="s">
        <v>400</v>
      </c>
      <c r="E437" s="381">
        <v>2968.98</v>
      </c>
    </row>
    <row r="438" spans="1:5" ht="18" customHeight="1">
      <c r="A438" s="220">
        <v>18</v>
      </c>
      <c r="B438" s="220" t="s">
        <v>953</v>
      </c>
      <c r="C438" s="220">
        <v>2018</v>
      </c>
      <c r="D438" s="222" t="s">
        <v>400</v>
      </c>
      <c r="E438" s="381">
        <v>1089</v>
      </c>
    </row>
    <row r="439" spans="1:5" ht="12.75">
      <c r="A439" s="220"/>
      <c r="B439" s="224" t="s">
        <v>87</v>
      </c>
      <c r="C439" s="220"/>
      <c r="D439" s="222"/>
      <c r="E439" s="367">
        <f>SUM(E421:E438)</f>
        <v>20820.97</v>
      </c>
    </row>
    <row r="440" spans="1:5" ht="13.5" thickBot="1">
      <c r="A440" s="292"/>
      <c r="B440" s="368"/>
      <c r="C440" s="403"/>
      <c r="D440" s="292"/>
      <c r="E440" s="408"/>
    </row>
    <row r="441" spans="1:5" ht="16.5" thickBot="1">
      <c r="A441" s="526" t="s">
        <v>466</v>
      </c>
      <c r="B441" s="527"/>
      <c r="C441" s="527"/>
      <c r="D441" s="527"/>
      <c r="E441" s="528"/>
    </row>
    <row r="442" spans="1:5" ht="12.75">
      <c r="A442" s="529" t="s">
        <v>1208</v>
      </c>
      <c r="B442" s="530"/>
      <c r="C442" s="530"/>
      <c r="D442" s="530"/>
      <c r="E442" s="531"/>
    </row>
    <row r="443" spans="1:5" ht="56.25" customHeight="1" thickBot="1">
      <c r="A443" s="415" t="s">
        <v>82</v>
      </c>
      <c r="B443" s="357" t="s">
        <v>84</v>
      </c>
      <c r="C443" s="357" t="s">
        <v>85</v>
      </c>
      <c r="D443" s="358" t="s">
        <v>39</v>
      </c>
      <c r="E443" s="359" t="s">
        <v>70</v>
      </c>
    </row>
    <row r="444" spans="1:5" ht="12.75">
      <c r="A444" s="226">
        <v>1</v>
      </c>
      <c r="B444" s="417" t="s">
        <v>533</v>
      </c>
      <c r="C444" s="225">
        <v>2016</v>
      </c>
      <c r="D444" s="418" t="s">
        <v>68</v>
      </c>
      <c r="E444" s="419">
        <v>1978</v>
      </c>
    </row>
    <row r="445" spans="1:5" ht="12.75">
      <c r="A445" s="226">
        <v>2</v>
      </c>
      <c r="B445" s="417" t="s">
        <v>634</v>
      </c>
      <c r="C445" s="225">
        <v>2016</v>
      </c>
      <c r="D445" s="418" t="s">
        <v>68</v>
      </c>
      <c r="E445" s="419">
        <v>249</v>
      </c>
    </row>
    <row r="446" spans="1:5" ht="12.75">
      <c r="A446" s="226">
        <v>3</v>
      </c>
      <c r="B446" s="417" t="s">
        <v>635</v>
      </c>
      <c r="C446" s="225">
        <v>2016</v>
      </c>
      <c r="D446" s="418" t="s">
        <v>68</v>
      </c>
      <c r="E446" s="419">
        <v>1990</v>
      </c>
    </row>
    <row r="447" spans="1:5" ht="12.75">
      <c r="A447" s="226">
        <v>4</v>
      </c>
      <c r="B447" s="420" t="s">
        <v>505</v>
      </c>
      <c r="C447" s="421">
        <v>2015</v>
      </c>
      <c r="D447" s="226" t="s">
        <v>68</v>
      </c>
      <c r="E447" s="422">
        <v>799</v>
      </c>
    </row>
    <row r="448" spans="1:5" ht="12.75">
      <c r="A448" s="226">
        <v>5</v>
      </c>
      <c r="B448" s="420" t="s">
        <v>506</v>
      </c>
      <c r="C448" s="421">
        <v>2015</v>
      </c>
      <c r="D448" s="226" t="s">
        <v>68</v>
      </c>
      <c r="E448" s="422">
        <v>919</v>
      </c>
    </row>
    <row r="449" spans="1:5" ht="12.75">
      <c r="A449" s="226">
        <v>6</v>
      </c>
      <c r="B449" s="420" t="s">
        <v>507</v>
      </c>
      <c r="C449" s="421">
        <v>2015</v>
      </c>
      <c r="D449" s="226" t="s">
        <v>68</v>
      </c>
      <c r="E449" s="422">
        <v>1999</v>
      </c>
    </row>
    <row r="450" spans="1:5" ht="12.75">
      <c r="A450" s="226">
        <v>7</v>
      </c>
      <c r="B450" s="420" t="s">
        <v>508</v>
      </c>
      <c r="C450" s="421">
        <v>2015</v>
      </c>
      <c r="D450" s="270" t="s">
        <v>68</v>
      </c>
      <c r="E450" s="422">
        <v>2499</v>
      </c>
    </row>
    <row r="451" spans="1:5" ht="12.75">
      <c r="A451" s="226">
        <v>8</v>
      </c>
      <c r="B451" s="423" t="s">
        <v>509</v>
      </c>
      <c r="C451" s="424">
        <v>2015</v>
      </c>
      <c r="D451" s="226" t="s">
        <v>68</v>
      </c>
      <c r="E451" s="340">
        <v>3493.2</v>
      </c>
    </row>
    <row r="452" spans="1:5" ht="12.75">
      <c r="A452" s="226">
        <v>9</v>
      </c>
      <c r="B452" s="423" t="s">
        <v>636</v>
      </c>
      <c r="C452" s="424">
        <v>2016</v>
      </c>
      <c r="D452" s="226" t="s">
        <v>68</v>
      </c>
      <c r="E452" s="340">
        <v>718.5</v>
      </c>
    </row>
    <row r="453" spans="1:5" ht="12.75">
      <c r="A453" s="226">
        <v>10</v>
      </c>
      <c r="B453" s="423" t="s">
        <v>637</v>
      </c>
      <c r="C453" s="424">
        <v>2016</v>
      </c>
      <c r="D453" s="226" t="s">
        <v>68</v>
      </c>
      <c r="E453" s="340">
        <v>8182.9</v>
      </c>
    </row>
    <row r="454" spans="1:5" ht="12.75">
      <c r="A454" s="226">
        <v>11</v>
      </c>
      <c r="B454" s="423" t="s">
        <v>638</v>
      </c>
      <c r="C454" s="424">
        <v>2016</v>
      </c>
      <c r="D454" s="226" t="s">
        <v>68</v>
      </c>
      <c r="E454" s="340">
        <v>5600</v>
      </c>
    </row>
    <row r="455" spans="1:5" ht="12.75">
      <c r="A455" s="226">
        <v>12</v>
      </c>
      <c r="B455" s="423" t="s">
        <v>704</v>
      </c>
      <c r="C455" s="424">
        <v>2017</v>
      </c>
      <c r="D455" s="226" t="s">
        <v>67</v>
      </c>
      <c r="E455" s="340">
        <v>21000</v>
      </c>
    </row>
    <row r="456" spans="1:5" ht="12.75">
      <c r="A456" s="226">
        <v>13</v>
      </c>
      <c r="B456" s="220" t="s">
        <v>705</v>
      </c>
      <c r="C456" s="220">
        <v>2017</v>
      </c>
      <c r="D456" s="218" t="s">
        <v>67</v>
      </c>
      <c r="E456" s="231">
        <v>1600</v>
      </c>
    </row>
    <row r="457" spans="1:5" ht="12.75">
      <c r="A457" s="418">
        <v>14</v>
      </c>
      <c r="B457" s="220" t="s">
        <v>954</v>
      </c>
      <c r="C457" s="220">
        <v>2018</v>
      </c>
      <c r="D457" s="218" t="s">
        <v>67</v>
      </c>
      <c r="E457" s="231">
        <v>3598</v>
      </c>
    </row>
    <row r="458" spans="1:5" ht="12.75">
      <c r="A458" s="418">
        <v>15</v>
      </c>
      <c r="B458" s="423" t="s">
        <v>955</v>
      </c>
      <c r="C458" s="424">
        <v>2018</v>
      </c>
      <c r="D458" s="226" t="s">
        <v>67</v>
      </c>
      <c r="E458" s="340">
        <v>770</v>
      </c>
    </row>
    <row r="459" spans="1:5" ht="13.5" thickBot="1">
      <c r="A459" s="418"/>
      <c r="B459" s="425" t="s">
        <v>83</v>
      </c>
      <c r="C459" s="426"/>
      <c r="D459" s="427"/>
      <c r="E459" s="359">
        <f>SUM(E444:E458)</f>
        <v>55395.6</v>
      </c>
    </row>
    <row r="460" spans="1:5" ht="12.75" customHeight="1">
      <c r="A460" s="535" t="s">
        <v>1209</v>
      </c>
      <c r="B460" s="536"/>
      <c r="C460" s="536"/>
      <c r="D460" s="536"/>
      <c r="E460" s="537"/>
    </row>
    <row r="461" spans="1:5" ht="57" customHeight="1" thickBot="1">
      <c r="A461" s="428" t="s">
        <v>82</v>
      </c>
      <c r="B461" s="429" t="s">
        <v>86</v>
      </c>
      <c r="C461" s="429" t="s">
        <v>85</v>
      </c>
      <c r="D461" s="430" t="s">
        <v>39</v>
      </c>
      <c r="E461" s="431" t="s">
        <v>70</v>
      </c>
    </row>
    <row r="462" spans="1:5" ht="12.75">
      <c r="A462" s="226">
        <v>1</v>
      </c>
      <c r="B462" s="432" t="s">
        <v>639</v>
      </c>
      <c r="C462" s="433">
        <v>2016</v>
      </c>
      <c r="D462" s="226" t="s">
        <v>68</v>
      </c>
      <c r="E462" s="434">
        <v>1649.7</v>
      </c>
    </row>
    <row r="463" spans="1:5" ht="12.75">
      <c r="A463" s="226">
        <v>2</v>
      </c>
      <c r="B463" s="432" t="s">
        <v>640</v>
      </c>
      <c r="C463" s="433">
        <v>2016</v>
      </c>
      <c r="D463" s="226" t="s">
        <v>68</v>
      </c>
      <c r="E463" s="434">
        <v>2500</v>
      </c>
    </row>
    <row r="464" spans="1:5" ht="12.75">
      <c r="A464" s="226">
        <v>3</v>
      </c>
      <c r="B464" s="420" t="s">
        <v>641</v>
      </c>
      <c r="C464" s="421">
        <v>2016</v>
      </c>
      <c r="D464" s="226" t="s">
        <v>68</v>
      </c>
      <c r="E464" s="422">
        <v>799</v>
      </c>
    </row>
    <row r="465" spans="1:5" ht="12.75">
      <c r="A465" s="226">
        <v>4</v>
      </c>
      <c r="B465" s="420" t="s">
        <v>642</v>
      </c>
      <c r="C465" s="421">
        <v>2016</v>
      </c>
      <c r="D465" s="226" t="s">
        <v>68</v>
      </c>
      <c r="E465" s="422">
        <v>6690</v>
      </c>
    </row>
    <row r="466" spans="1:5" ht="12.75">
      <c r="A466" s="226">
        <v>5</v>
      </c>
      <c r="B466" s="420" t="s">
        <v>643</v>
      </c>
      <c r="C466" s="421">
        <v>2016</v>
      </c>
      <c r="D466" s="226" t="s">
        <v>68</v>
      </c>
      <c r="E466" s="422">
        <v>600</v>
      </c>
    </row>
    <row r="467" spans="1:5" ht="12.75">
      <c r="A467" s="226">
        <v>6</v>
      </c>
      <c r="B467" s="420" t="s">
        <v>510</v>
      </c>
      <c r="C467" s="421">
        <v>2015</v>
      </c>
      <c r="D467" s="226" t="s">
        <v>68</v>
      </c>
      <c r="E467" s="422">
        <v>1899</v>
      </c>
    </row>
    <row r="468" spans="1:5" ht="12.75">
      <c r="A468" s="226">
        <v>7</v>
      </c>
      <c r="B468" s="420" t="s">
        <v>511</v>
      </c>
      <c r="C468" s="421">
        <v>2015</v>
      </c>
      <c r="D468" s="226" t="s">
        <v>68</v>
      </c>
      <c r="E468" s="422">
        <v>2349</v>
      </c>
    </row>
    <row r="469" spans="1:5" ht="12.75">
      <c r="A469" s="226">
        <v>8</v>
      </c>
      <c r="B469" s="435" t="s">
        <v>459</v>
      </c>
      <c r="C469" s="436">
        <v>2015</v>
      </c>
      <c r="D469" s="270" t="s">
        <v>68</v>
      </c>
      <c r="E469" s="422">
        <v>1099</v>
      </c>
    </row>
    <row r="470" spans="1:5" ht="12.75">
      <c r="A470" s="226">
        <v>9</v>
      </c>
      <c r="B470" s="423" t="s">
        <v>706</v>
      </c>
      <c r="C470" s="424">
        <v>2017</v>
      </c>
      <c r="D470" s="226" t="s">
        <v>67</v>
      </c>
      <c r="E470" s="340">
        <v>4498</v>
      </c>
    </row>
    <row r="471" spans="1:5" ht="12.75">
      <c r="A471" s="226">
        <v>10</v>
      </c>
      <c r="B471" s="423" t="s">
        <v>707</v>
      </c>
      <c r="C471" s="424">
        <v>2017</v>
      </c>
      <c r="D471" s="226" t="s">
        <v>67</v>
      </c>
      <c r="E471" s="340">
        <v>2799</v>
      </c>
    </row>
    <row r="472" spans="1:5" ht="12.75">
      <c r="A472" s="226">
        <v>11</v>
      </c>
      <c r="B472" s="423" t="s">
        <v>642</v>
      </c>
      <c r="C472" s="424">
        <v>2017</v>
      </c>
      <c r="D472" s="226" t="s">
        <v>67</v>
      </c>
      <c r="E472" s="340">
        <v>9742.83</v>
      </c>
    </row>
    <row r="473" spans="1:5" ht="12.75">
      <c r="A473" s="226">
        <v>12</v>
      </c>
      <c r="B473" s="423" t="s">
        <v>956</v>
      </c>
      <c r="C473" s="424">
        <v>2018</v>
      </c>
      <c r="D473" s="272" t="s">
        <v>67</v>
      </c>
      <c r="E473" s="340">
        <v>2949</v>
      </c>
    </row>
    <row r="474" spans="1:5" ht="12.75">
      <c r="A474" s="226">
        <v>13</v>
      </c>
      <c r="B474" s="423" t="s">
        <v>707</v>
      </c>
      <c r="C474" s="424">
        <v>2018</v>
      </c>
      <c r="D474" s="226" t="s">
        <v>67</v>
      </c>
      <c r="E474" s="340">
        <v>2949</v>
      </c>
    </row>
    <row r="475" spans="1:5" ht="12.75">
      <c r="A475" s="226">
        <v>14</v>
      </c>
      <c r="B475" s="423" t="s">
        <v>957</v>
      </c>
      <c r="C475" s="424">
        <v>2018</v>
      </c>
      <c r="D475" s="226" t="s">
        <v>67</v>
      </c>
      <c r="E475" s="340">
        <v>3335</v>
      </c>
    </row>
    <row r="476" spans="1:5" ht="13.5" thickBot="1">
      <c r="A476" s="288"/>
      <c r="B476" s="437" t="s">
        <v>83</v>
      </c>
      <c r="C476" s="426"/>
      <c r="D476" s="288"/>
      <c r="E476" s="438">
        <f>SUM(E462:E475)</f>
        <v>43858.53</v>
      </c>
    </row>
    <row r="477" ht="24.75" customHeight="1" thickBot="1"/>
    <row r="478" spans="1:5" ht="16.5" thickBot="1">
      <c r="A478" s="538" t="s">
        <v>467</v>
      </c>
      <c r="B478" s="539"/>
      <c r="C478" s="539"/>
      <c r="D478" s="539"/>
      <c r="E478" s="540"/>
    </row>
    <row r="479" spans="1:5" ht="24.75" customHeight="1">
      <c r="A479" s="562" t="s">
        <v>1208</v>
      </c>
      <c r="B479" s="562"/>
      <c r="C479" s="562"/>
      <c r="D479" s="562"/>
      <c r="E479" s="562"/>
    </row>
    <row r="480" spans="1:5" ht="44.25" customHeight="1">
      <c r="A480" s="428" t="s">
        <v>82</v>
      </c>
      <c r="B480" s="439" t="s">
        <v>84</v>
      </c>
      <c r="C480" s="439" t="s">
        <v>85</v>
      </c>
      <c r="D480" s="430" t="s">
        <v>39</v>
      </c>
      <c r="E480" s="440" t="s">
        <v>70</v>
      </c>
    </row>
    <row r="481" spans="1:5" ht="12.75">
      <c r="A481" s="220">
        <v>1</v>
      </c>
      <c r="B481" s="220" t="s">
        <v>149</v>
      </c>
      <c r="C481" s="220">
        <v>2016</v>
      </c>
      <c r="D481" s="222" t="s">
        <v>68</v>
      </c>
      <c r="E481" s="381">
        <v>4006.96</v>
      </c>
    </row>
    <row r="482" spans="1:5" ht="12.75">
      <c r="A482" s="220">
        <v>2</v>
      </c>
      <c r="B482" s="220" t="s">
        <v>149</v>
      </c>
      <c r="C482" s="220">
        <v>2017</v>
      </c>
      <c r="D482" s="222" t="s">
        <v>68</v>
      </c>
      <c r="E482" s="381">
        <v>1749</v>
      </c>
    </row>
    <row r="483" spans="1:5" s="343" customFormat="1" ht="27" customHeight="1">
      <c r="A483" s="220"/>
      <c r="B483" s="220"/>
      <c r="C483" s="220" t="s">
        <v>3</v>
      </c>
      <c r="D483" s="222"/>
      <c r="E483" s="367">
        <f>SUM(E481:E482)</f>
        <v>5755.96</v>
      </c>
    </row>
    <row r="484" spans="1:5" s="344" customFormat="1" ht="29.25" customHeight="1">
      <c r="A484" s="563" t="s">
        <v>1005</v>
      </c>
      <c r="B484" s="564"/>
      <c r="C484" s="564"/>
      <c r="D484" s="564"/>
      <c r="E484" s="565"/>
    </row>
    <row r="485" spans="1:5" ht="38.25">
      <c r="A485" s="382" t="s">
        <v>82</v>
      </c>
      <c r="B485" s="382" t="s">
        <v>150</v>
      </c>
      <c r="C485" s="382" t="s">
        <v>85</v>
      </c>
      <c r="D485" s="248" t="s">
        <v>39</v>
      </c>
      <c r="E485" s="367" t="s">
        <v>70</v>
      </c>
    </row>
    <row r="486" spans="1:5" ht="12.75">
      <c r="A486" s="220">
        <v>1</v>
      </c>
      <c r="B486" s="220" t="s">
        <v>644</v>
      </c>
      <c r="C486" s="220">
        <v>2016</v>
      </c>
      <c r="D486" s="222" t="s">
        <v>68</v>
      </c>
      <c r="E486" s="381">
        <v>1087</v>
      </c>
    </row>
    <row r="487" spans="1:5" ht="12.75">
      <c r="A487" s="220">
        <v>2</v>
      </c>
      <c r="B487" s="220" t="s">
        <v>644</v>
      </c>
      <c r="C487" s="220">
        <v>2016</v>
      </c>
      <c r="D487" s="222" t="s">
        <v>68</v>
      </c>
      <c r="E487" s="381">
        <v>1087</v>
      </c>
    </row>
    <row r="488" spans="1:5" ht="12.75">
      <c r="A488" s="220">
        <v>3</v>
      </c>
      <c r="B488" s="220" t="s">
        <v>644</v>
      </c>
      <c r="C488" s="220">
        <v>2016</v>
      </c>
      <c r="D488" s="222" t="s">
        <v>68</v>
      </c>
      <c r="E488" s="381">
        <v>1087</v>
      </c>
    </row>
    <row r="489" spans="1:5" ht="12.75">
      <c r="A489" s="220">
        <v>4</v>
      </c>
      <c r="B489" s="220" t="s">
        <v>645</v>
      </c>
      <c r="C489" s="220">
        <v>2016</v>
      </c>
      <c r="D489" s="222" t="s">
        <v>68</v>
      </c>
      <c r="E489" s="381">
        <v>1599</v>
      </c>
    </row>
    <row r="490" spans="1:5" ht="12.75">
      <c r="A490" s="220"/>
      <c r="B490" s="220"/>
      <c r="C490" s="220" t="s">
        <v>3</v>
      </c>
      <c r="D490" s="222"/>
      <c r="E490" s="367">
        <f>SUM(E486:E489)</f>
        <v>4860</v>
      </c>
    </row>
    <row r="491" ht="24.75" customHeight="1" thickBot="1"/>
    <row r="492" spans="1:5" ht="13.5" customHeight="1" thickBot="1">
      <c r="A492" s="559" t="s">
        <v>468</v>
      </c>
      <c r="B492" s="560"/>
      <c r="C492" s="560"/>
      <c r="D492" s="560"/>
      <c r="E492" s="561"/>
    </row>
    <row r="493" spans="1:5" ht="24.75" customHeight="1">
      <c r="A493" s="529" t="s">
        <v>1208</v>
      </c>
      <c r="B493" s="530"/>
      <c r="C493" s="530"/>
      <c r="D493" s="530"/>
      <c r="E493" s="531"/>
    </row>
    <row r="494" spans="1:5" ht="58.5" customHeight="1" thickBot="1">
      <c r="A494" s="356" t="s">
        <v>82</v>
      </c>
      <c r="B494" s="357"/>
      <c r="C494" s="357" t="s">
        <v>85</v>
      </c>
      <c r="D494" s="358" t="s">
        <v>39</v>
      </c>
      <c r="E494" s="359" t="s">
        <v>70</v>
      </c>
    </row>
    <row r="495" spans="1:5" ht="15" customHeight="1">
      <c r="A495" s="272">
        <v>1</v>
      </c>
      <c r="B495" s="225" t="s">
        <v>626</v>
      </c>
      <c r="C495" s="225">
        <v>2017</v>
      </c>
      <c r="D495" s="272" t="s">
        <v>627</v>
      </c>
      <c r="E495" s="340">
        <v>2129</v>
      </c>
    </row>
    <row r="496" spans="1:5" ht="15" customHeight="1">
      <c r="A496" s="272">
        <v>2</v>
      </c>
      <c r="B496" s="225" t="s">
        <v>149</v>
      </c>
      <c r="C496" s="225">
        <v>2017</v>
      </c>
      <c r="D496" s="272" t="s">
        <v>627</v>
      </c>
      <c r="E496" s="340">
        <v>1750</v>
      </c>
    </row>
    <row r="497" spans="1:5" ht="15" customHeight="1">
      <c r="A497" s="272">
        <v>3</v>
      </c>
      <c r="B497" s="225" t="s">
        <v>149</v>
      </c>
      <c r="C497" s="225">
        <v>2017</v>
      </c>
      <c r="D497" s="272" t="s">
        <v>627</v>
      </c>
      <c r="E497" s="340">
        <v>1750</v>
      </c>
    </row>
    <row r="498" spans="1:5" ht="15" customHeight="1">
      <c r="A498" s="272">
        <v>4</v>
      </c>
      <c r="B498" s="225" t="s">
        <v>149</v>
      </c>
      <c r="C498" s="225">
        <v>2017</v>
      </c>
      <c r="D498" s="272" t="s">
        <v>627</v>
      </c>
      <c r="E498" s="340">
        <v>1750</v>
      </c>
    </row>
    <row r="499" spans="1:5" ht="15" customHeight="1">
      <c r="A499" s="272">
        <v>5</v>
      </c>
      <c r="B499" s="225" t="s">
        <v>149</v>
      </c>
      <c r="C499" s="225">
        <v>2017</v>
      </c>
      <c r="D499" s="272" t="s">
        <v>627</v>
      </c>
      <c r="E499" s="340">
        <v>1750</v>
      </c>
    </row>
    <row r="500" spans="1:5" ht="15" customHeight="1">
      <c r="A500" s="272">
        <v>6</v>
      </c>
      <c r="B500" s="225" t="s">
        <v>149</v>
      </c>
      <c r="C500" s="225">
        <v>2017</v>
      </c>
      <c r="D500" s="272" t="s">
        <v>627</v>
      </c>
      <c r="E500" s="340">
        <v>1750</v>
      </c>
    </row>
    <row r="501" spans="1:5" ht="15" customHeight="1">
      <c r="A501" s="272">
        <v>7</v>
      </c>
      <c r="B501" s="225" t="s">
        <v>628</v>
      </c>
      <c r="C501" s="225">
        <v>2016</v>
      </c>
      <c r="D501" s="272" t="s">
        <v>627</v>
      </c>
      <c r="E501" s="340">
        <v>8415.66</v>
      </c>
    </row>
    <row r="502" spans="1:5" ht="15" customHeight="1">
      <c r="A502" s="272">
        <v>8</v>
      </c>
      <c r="B502" s="262" t="s">
        <v>629</v>
      </c>
      <c r="C502" s="262">
        <v>2017</v>
      </c>
      <c r="D502" s="272" t="s">
        <v>69</v>
      </c>
      <c r="E502" s="340">
        <v>4000</v>
      </c>
    </row>
    <row r="503" spans="1:5" ht="15" customHeight="1">
      <c r="A503" s="272">
        <v>9</v>
      </c>
      <c r="B503" s="262" t="s">
        <v>630</v>
      </c>
      <c r="C503" s="262">
        <v>2016</v>
      </c>
      <c r="D503" s="272" t="s">
        <v>69</v>
      </c>
      <c r="E503" s="340">
        <v>1195</v>
      </c>
    </row>
    <row r="504" spans="1:5" ht="15" customHeight="1">
      <c r="A504" s="272">
        <v>10</v>
      </c>
      <c r="B504" s="262" t="s">
        <v>630</v>
      </c>
      <c r="C504" s="262">
        <v>2016</v>
      </c>
      <c r="D504" s="272" t="s">
        <v>69</v>
      </c>
      <c r="E504" s="340">
        <v>1195</v>
      </c>
    </row>
    <row r="505" spans="1:5" ht="15" customHeight="1">
      <c r="A505" s="272">
        <v>11</v>
      </c>
      <c r="B505" s="262" t="s">
        <v>630</v>
      </c>
      <c r="C505" s="262">
        <v>2016</v>
      </c>
      <c r="D505" s="272" t="s">
        <v>69</v>
      </c>
      <c r="E505" s="340">
        <v>1195</v>
      </c>
    </row>
    <row r="506" spans="1:5" ht="15" customHeight="1">
      <c r="A506" s="272">
        <v>12</v>
      </c>
      <c r="B506" s="262" t="s">
        <v>630</v>
      </c>
      <c r="C506" s="262">
        <v>2016</v>
      </c>
      <c r="D506" s="272" t="s">
        <v>69</v>
      </c>
      <c r="E506" s="340">
        <v>1195</v>
      </c>
    </row>
    <row r="507" spans="1:5" ht="15" customHeight="1">
      <c r="A507" s="272">
        <v>13</v>
      </c>
      <c r="B507" s="262" t="s">
        <v>630</v>
      </c>
      <c r="C507" s="262">
        <v>2016</v>
      </c>
      <c r="D507" s="272" t="s">
        <v>69</v>
      </c>
      <c r="E507" s="340">
        <v>1195</v>
      </c>
    </row>
    <row r="508" spans="1:5" ht="15" customHeight="1">
      <c r="A508" s="272">
        <v>14</v>
      </c>
      <c r="B508" s="262" t="s">
        <v>630</v>
      </c>
      <c r="C508" s="262">
        <v>2016</v>
      </c>
      <c r="D508" s="272" t="s">
        <v>69</v>
      </c>
      <c r="E508" s="340">
        <v>1195</v>
      </c>
    </row>
    <row r="509" spans="1:5" ht="15" customHeight="1">
      <c r="A509" s="272">
        <v>15</v>
      </c>
      <c r="B509" s="262" t="s">
        <v>631</v>
      </c>
      <c r="C509" s="262">
        <v>2017</v>
      </c>
      <c r="D509" s="263" t="s">
        <v>69</v>
      </c>
      <c r="E509" s="340">
        <v>1031.97</v>
      </c>
    </row>
    <row r="510" spans="1:5" ht="15" customHeight="1">
      <c r="A510" s="272">
        <v>16</v>
      </c>
      <c r="B510" s="262" t="s">
        <v>149</v>
      </c>
      <c r="C510" s="262">
        <v>2018</v>
      </c>
      <c r="D510" s="263" t="s">
        <v>69</v>
      </c>
      <c r="E510" s="340">
        <v>2060</v>
      </c>
    </row>
    <row r="511" spans="1:5" ht="15" customHeight="1">
      <c r="A511" s="272">
        <v>17</v>
      </c>
      <c r="B511" s="262" t="s">
        <v>149</v>
      </c>
      <c r="C511" s="262">
        <v>2018</v>
      </c>
      <c r="D511" s="263" t="s">
        <v>69</v>
      </c>
      <c r="E511" s="340">
        <v>2060</v>
      </c>
    </row>
    <row r="512" spans="1:5" ht="15" customHeight="1">
      <c r="A512" s="272">
        <v>18</v>
      </c>
      <c r="B512" s="262" t="s">
        <v>149</v>
      </c>
      <c r="C512" s="262">
        <v>2018</v>
      </c>
      <c r="D512" s="263" t="s">
        <v>69</v>
      </c>
      <c r="E512" s="340">
        <v>2060</v>
      </c>
    </row>
    <row r="513" spans="1:5" ht="15" customHeight="1">
      <c r="A513" s="272">
        <v>19</v>
      </c>
      <c r="B513" s="262" t="s">
        <v>149</v>
      </c>
      <c r="C513" s="262">
        <v>2018</v>
      </c>
      <c r="D513" s="263" t="s">
        <v>69</v>
      </c>
      <c r="E513" s="340">
        <v>2060</v>
      </c>
    </row>
    <row r="514" spans="1:5" ht="15" customHeight="1">
      <c r="A514" s="272">
        <v>20</v>
      </c>
      <c r="B514" s="262" t="s">
        <v>149</v>
      </c>
      <c r="C514" s="262">
        <v>2018</v>
      </c>
      <c r="D514" s="263" t="s">
        <v>69</v>
      </c>
      <c r="E514" s="340">
        <v>2060</v>
      </c>
    </row>
    <row r="515" spans="1:5" ht="15" customHeight="1">
      <c r="A515" s="272">
        <v>21</v>
      </c>
      <c r="B515" s="262" t="s">
        <v>149</v>
      </c>
      <c r="C515" s="262">
        <v>2018</v>
      </c>
      <c r="D515" s="263" t="s">
        <v>69</v>
      </c>
      <c r="E515" s="340">
        <v>1999</v>
      </c>
    </row>
    <row r="516" spans="1:5" ht="15" customHeight="1">
      <c r="A516" s="272">
        <v>22</v>
      </c>
      <c r="B516" s="262" t="s">
        <v>149</v>
      </c>
      <c r="C516" s="262">
        <v>2018</v>
      </c>
      <c r="D516" s="263" t="s">
        <v>69</v>
      </c>
      <c r="E516" s="340">
        <v>1999</v>
      </c>
    </row>
    <row r="517" spans="1:5" ht="15" customHeight="1">
      <c r="A517" s="272">
        <v>23</v>
      </c>
      <c r="B517" s="262" t="s">
        <v>149</v>
      </c>
      <c r="C517" s="262">
        <v>2018</v>
      </c>
      <c r="D517" s="263" t="s">
        <v>69</v>
      </c>
      <c r="E517" s="340">
        <v>1999</v>
      </c>
    </row>
    <row r="518" spans="1:5" ht="15" customHeight="1">
      <c r="A518" s="272">
        <v>24</v>
      </c>
      <c r="B518" s="262" t="s">
        <v>149</v>
      </c>
      <c r="C518" s="262">
        <v>2018</v>
      </c>
      <c r="D518" s="263" t="s">
        <v>69</v>
      </c>
      <c r="E518" s="340">
        <v>1999</v>
      </c>
    </row>
    <row r="519" spans="1:5" ht="15" customHeight="1">
      <c r="A519" s="272">
        <v>25</v>
      </c>
      <c r="B519" s="262" t="s">
        <v>955</v>
      </c>
      <c r="C519" s="262">
        <v>2019</v>
      </c>
      <c r="D519" s="263" t="s">
        <v>627</v>
      </c>
      <c r="E519" s="340">
        <v>699</v>
      </c>
    </row>
    <row r="520" spans="1:5" ht="15" customHeight="1" thickBot="1">
      <c r="A520" s="226"/>
      <c r="B520" s="229" t="s">
        <v>83</v>
      </c>
      <c r="C520" s="225"/>
      <c r="D520" s="226"/>
      <c r="E520" s="363">
        <f>SUM(E495:E519)</f>
        <v>50491.630000000005</v>
      </c>
    </row>
    <row r="521" spans="1:5" ht="24" customHeight="1">
      <c r="A521" s="552" t="s">
        <v>1209</v>
      </c>
      <c r="B521" s="553"/>
      <c r="C521" s="553"/>
      <c r="D521" s="554"/>
      <c r="E521" s="555"/>
    </row>
    <row r="522" spans="1:5" ht="59.25" customHeight="1" thickBot="1">
      <c r="A522" s="356" t="s">
        <v>82</v>
      </c>
      <c r="B522" s="357" t="s">
        <v>86</v>
      </c>
      <c r="C522" s="357" t="s">
        <v>85</v>
      </c>
      <c r="D522" s="358" t="s">
        <v>39</v>
      </c>
      <c r="E522" s="359" t="s">
        <v>70</v>
      </c>
    </row>
    <row r="523" spans="1:5" ht="15" customHeight="1">
      <c r="A523" s="226">
        <v>1</v>
      </c>
      <c r="B523" s="225" t="s">
        <v>45</v>
      </c>
      <c r="C523" s="225">
        <v>2013</v>
      </c>
      <c r="D523" s="272" t="s">
        <v>501</v>
      </c>
      <c r="E523" s="340">
        <v>1800</v>
      </c>
    </row>
    <row r="524" spans="1:5" ht="15" customHeight="1">
      <c r="A524" s="226">
        <v>2</v>
      </c>
      <c r="B524" s="225" t="s">
        <v>632</v>
      </c>
      <c r="C524" s="225">
        <v>2016</v>
      </c>
      <c r="D524" s="272" t="s">
        <v>69</v>
      </c>
      <c r="E524" s="340">
        <v>1998</v>
      </c>
    </row>
    <row r="525" spans="1:5" ht="15" customHeight="1">
      <c r="A525" s="226">
        <v>3</v>
      </c>
      <c r="B525" s="225" t="s">
        <v>633</v>
      </c>
      <c r="C525" s="225">
        <v>2016</v>
      </c>
      <c r="D525" s="272" t="s">
        <v>69</v>
      </c>
      <c r="E525" s="340">
        <v>1438</v>
      </c>
    </row>
    <row r="526" spans="1:5" ht="15" customHeight="1">
      <c r="A526" s="226">
        <v>4</v>
      </c>
      <c r="B526" s="225" t="s">
        <v>53</v>
      </c>
      <c r="C526" s="225">
        <v>2014</v>
      </c>
      <c r="D526" s="272" t="s">
        <v>69</v>
      </c>
      <c r="E526" s="340">
        <v>1117.98</v>
      </c>
    </row>
    <row r="527" spans="1:5" ht="15" customHeight="1">
      <c r="A527" s="226"/>
      <c r="B527" s="229" t="s">
        <v>83</v>
      </c>
      <c r="C527" s="225"/>
      <c r="D527" s="226"/>
      <c r="E527" s="363">
        <f>SUM(E523:E526)</f>
        <v>6353.98</v>
      </c>
    </row>
    <row r="528" spans="1:7" ht="51.75" customHeight="1" thickBot="1">
      <c r="A528" s="292"/>
      <c r="B528" s="368"/>
      <c r="C528" s="403"/>
      <c r="D528" s="292"/>
      <c r="E528" s="408"/>
      <c r="G528" s="345"/>
    </row>
    <row r="529" spans="1:5" ht="16.5" thickBot="1">
      <c r="A529" s="526" t="s">
        <v>469</v>
      </c>
      <c r="B529" s="527"/>
      <c r="C529" s="527"/>
      <c r="D529" s="527"/>
      <c r="E529" s="528"/>
    </row>
    <row r="530" spans="1:5" ht="24.75" customHeight="1">
      <c r="A530" s="529" t="s">
        <v>1208</v>
      </c>
      <c r="B530" s="530"/>
      <c r="C530" s="530"/>
      <c r="D530" s="530"/>
      <c r="E530" s="531"/>
    </row>
    <row r="531" spans="1:7" ht="51.75" customHeight="1" thickBot="1">
      <c r="A531" s="356" t="s">
        <v>82</v>
      </c>
      <c r="B531" s="357" t="s">
        <v>84</v>
      </c>
      <c r="C531" s="357" t="s">
        <v>85</v>
      </c>
      <c r="D531" s="358" t="s">
        <v>39</v>
      </c>
      <c r="E531" s="359" t="s">
        <v>70</v>
      </c>
      <c r="G531" s="345"/>
    </row>
    <row r="532" spans="1:6" ht="12.75">
      <c r="A532" s="272">
        <v>1</v>
      </c>
      <c r="B532" s="220" t="s">
        <v>94</v>
      </c>
      <c r="C532" s="220">
        <v>2017</v>
      </c>
      <c r="D532" s="222" t="s">
        <v>68</v>
      </c>
      <c r="E532" s="381">
        <v>799</v>
      </c>
      <c r="F532" s="219"/>
    </row>
    <row r="533" spans="1:6" ht="12.75">
      <c r="A533" s="272">
        <v>2</v>
      </c>
      <c r="B533" s="220" t="s">
        <v>515</v>
      </c>
      <c r="C533" s="220">
        <v>2015</v>
      </c>
      <c r="D533" s="222" t="s">
        <v>514</v>
      </c>
      <c r="E533" s="381">
        <f>952.99-(952.99*0.3)</f>
        <v>667.0930000000001</v>
      </c>
      <c r="F533" s="219"/>
    </row>
    <row r="534" spans="1:6" ht="12.75">
      <c r="A534" s="272">
        <v>3</v>
      </c>
      <c r="B534" s="225" t="s">
        <v>461</v>
      </c>
      <c r="C534" s="225">
        <v>2015</v>
      </c>
      <c r="D534" s="222" t="s">
        <v>514</v>
      </c>
      <c r="E534" s="340">
        <f>4822.83-(4822.83*0.3)</f>
        <v>3375.9809999999998</v>
      </c>
      <c r="F534" s="219"/>
    </row>
    <row r="535" spans="1:6" ht="12.75">
      <c r="A535" s="272">
        <v>4</v>
      </c>
      <c r="B535" s="225" t="s">
        <v>646</v>
      </c>
      <c r="C535" s="225">
        <v>2017</v>
      </c>
      <c r="D535" s="222" t="s">
        <v>514</v>
      </c>
      <c r="E535" s="340">
        <v>820</v>
      </c>
      <c r="F535" s="219"/>
    </row>
    <row r="536" spans="1:6" ht="12.75">
      <c r="A536" s="272">
        <v>5</v>
      </c>
      <c r="B536" s="225" t="s">
        <v>516</v>
      </c>
      <c r="C536" s="225">
        <v>2015</v>
      </c>
      <c r="D536" s="222" t="s">
        <v>514</v>
      </c>
      <c r="E536" s="340">
        <f>449-(449*0.3)</f>
        <v>314.3</v>
      </c>
      <c r="F536" s="219"/>
    </row>
    <row r="537" spans="1:6" ht="12.75">
      <c r="A537" s="272">
        <v>6</v>
      </c>
      <c r="B537" s="225" t="s">
        <v>413</v>
      </c>
      <c r="C537" s="225">
        <v>2014</v>
      </c>
      <c r="D537" s="222" t="s">
        <v>514</v>
      </c>
      <c r="E537" s="340">
        <f>325-(325*0.4)</f>
        <v>195</v>
      </c>
      <c r="F537" s="219"/>
    </row>
    <row r="538" spans="1:6" ht="12.75">
      <c r="A538" s="272">
        <v>7</v>
      </c>
      <c r="B538" s="225" t="s">
        <v>517</v>
      </c>
      <c r="C538" s="225">
        <v>2015</v>
      </c>
      <c r="D538" s="222" t="s">
        <v>514</v>
      </c>
      <c r="E538" s="340">
        <f>1347-(1347*0.3)</f>
        <v>942.9000000000001</v>
      </c>
      <c r="F538" s="219"/>
    </row>
    <row r="539" spans="1:6" ht="12.75">
      <c r="A539" s="272">
        <v>8</v>
      </c>
      <c r="B539" s="225" t="s">
        <v>647</v>
      </c>
      <c r="C539" s="225">
        <v>2017</v>
      </c>
      <c r="D539" s="222" t="s">
        <v>514</v>
      </c>
      <c r="E539" s="340">
        <v>612.54</v>
      </c>
      <c r="F539" s="219"/>
    </row>
    <row r="540" spans="1:7" s="346" customFormat="1" ht="12.75">
      <c r="A540" s="272">
        <v>9</v>
      </c>
      <c r="B540" s="225" t="s">
        <v>518</v>
      </c>
      <c r="C540" s="225">
        <v>2015</v>
      </c>
      <c r="D540" s="222" t="s">
        <v>514</v>
      </c>
      <c r="E540" s="340">
        <f>1458-(1458*0.3)</f>
        <v>1020.6</v>
      </c>
      <c r="F540" s="219"/>
      <c r="G540" s="215"/>
    </row>
    <row r="541" spans="1:7" s="346" customFormat="1" ht="12.75">
      <c r="A541" s="272">
        <v>10</v>
      </c>
      <c r="B541" s="441" t="s">
        <v>519</v>
      </c>
      <c r="C541" s="441">
        <v>2015</v>
      </c>
      <c r="D541" s="222" t="s">
        <v>514</v>
      </c>
      <c r="E541" s="340">
        <f>1349-(1349*0.3)</f>
        <v>944.3</v>
      </c>
      <c r="F541" s="219"/>
      <c r="G541" s="215"/>
    </row>
    <row r="542" spans="1:7" s="346" customFormat="1" ht="12.75">
      <c r="A542" s="272">
        <v>11</v>
      </c>
      <c r="B542" s="441" t="s">
        <v>519</v>
      </c>
      <c r="C542" s="441">
        <v>2015</v>
      </c>
      <c r="D542" s="222" t="s">
        <v>514</v>
      </c>
      <c r="E542" s="340">
        <f aca="true" t="shared" si="0" ref="E542:E556">1349-(1349*0.3)</f>
        <v>944.3</v>
      </c>
      <c r="F542" s="219"/>
      <c r="G542" s="215"/>
    </row>
    <row r="543" spans="1:7" s="346" customFormat="1" ht="12.75">
      <c r="A543" s="272">
        <v>12</v>
      </c>
      <c r="B543" s="442" t="s">
        <v>519</v>
      </c>
      <c r="C543" s="442">
        <v>2015</v>
      </c>
      <c r="D543" s="222" t="s">
        <v>514</v>
      </c>
      <c r="E543" s="340">
        <f t="shared" si="0"/>
        <v>944.3</v>
      </c>
      <c r="F543" s="219"/>
      <c r="G543" s="215"/>
    </row>
    <row r="544" spans="1:7" s="346" customFormat="1" ht="12.75">
      <c r="A544" s="272">
        <v>13</v>
      </c>
      <c r="B544" s="225" t="s">
        <v>519</v>
      </c>
      <c r="C544" s="225">
        <v>2015</v>
      </c>
      <c r="D544" s="222" t="s">
        <v>514</v>
      </c>
      <c r="E544" s="340">
        <f t="shared" si="0"/>
        <v>944.3</v>
      </c>
      <c r="F544" s="219"/>
      <c r="G544" s="215"/>
    </row>
    <row r="545" spans="1:7" s="346" customFormat="1" ht="12.75">
      <c r="A545" s="272">
        <v>14</v>
      </c>
      <c r="B545" s="225" t="s">
        <v>519</v>
      </c>
      <c r="C545" s="225">
        <v>2015</v>
      </c>
      <c r="D545" s="222" t="s">
        <v>514</v>
      </c>
      <c r="E545" s="340">
        <f t="shared" si="0"/>
        <v>944.3</v>
      </c>
      <c r="F545" s="219"/>
      <c r="G545" s="215"/>
    </row>
    <row r="546" spans="1:7" s="346" customFormat="1" ht="12.75">
      <c r="A546" s="272">
        <v>15</v>
      </c>
      <c r="B546" s="225" t="s">
        <v>519</v>
      </c>
      <c r="C546" s="225">
        <v>2015</v>
      </c>
      <c r="D546" s="222" t="s">
        <v>514</v>
      </c>
      <c r="E546" s="340">
        <f t="shared" si="0"/>
        <v>944.3</v>
      </c>
      <c r="F546" s="219"/>
      <c r="G546" s="215"/>
    </row>
    <row r="547" spans="1:7" s="346" customFormat="1" ht="12.75">
      <c r="A547" s="272">
        <v>16</v>
      </c>
      <c r="B547" s="225" t="s">
        <v>519</v>
      </c>
      <c r="C547" s="225">
        <v>2015</v>
      </c>
      <c r="D547" s="222" t="s">
        <v>514</v>
      </c>
      <c r="E547" s="340">
        <f t="shared" si="0"/>
        <v>944.3</v>
      </c>
      <c r="F547" s="219"/>
      <c r="G547" s="215"/>
    </row>
    <row r="548" spans="1:7" s="346" customFormat="1" ht="12.75">
      <c r="A548" s="272">
        <v>17</v>
      </c>
      <c r="B548" s="225" t="s">
        <v>519</v>
      </c>
      <c r="C548" s="225">
        <v>2015</v>
      </c>
      <c r="D548" s="222" t="s">
        <v>514</v>
      </c>
      <c r="E548" s="340">
        <f t="shared" si="0"/>
        <v>944.3</v>
      </c>
      <c r="F548" s="219"/>
      <c r="G548" s="215"/>
    </row>
    <row r="549" spans="1:7" s="346" customFormat="1" ht="12.75">
      <c r="A549" s="272">
        <v>18</v>
      </c>
      <c r="B549" s="225" t="s">
        <v>519</v>
      </c>
      <c r="C549" s="225">
        <v>2015</v>
      </c>
      <c r="D549" s="222" t="s">
        <v>514</v>
      </c>
      <c r="E549" s="340">
        <f t="shared" si="0"/>
        <v>944.3</v>
      </c>
      <c r="F549" s="219"/>
      <c r="G549" s="215"/>
    </row>
    <row r="550" spans="1:7" s="346" customFormat="1" ht="12.75">
      <c r="A550" s="272">
        <v>19</v>
      </c>
      <c r="B550" s="225" t="s">
        <v>519</v>
      </c>
      <c r="C550" s="225">
        <v>2015</v>
      </c>
      <c r="D550" s="222" t="s">
        <v>514</v>
      </c>
      <c r="E550" s="340">
        <f t="shared" si="0"/>
        <v>944.3</v>
      </c>
      <c r="F550" s="219"/>
      <c r="G550" s="215"/>
    </row>
    <row r="551" spans="1:7" s="346" customFormat="1" ht="12.75">
      <c r="A551" s="272">
        <v>20</v>
      </c>
      <c r="B551" s="225" t="s">
        <v>519</v>
      </c>
      <c r="C551" s="225">
        <v>2015</v>
      </c>
      <c r="D551" s="222" t="s">
        <v>514</v>
      </c>
      <c r="E551" s="340">
        <f t="shared" si="0"/>
        <v>944.3</v>
      </c>
      <c r="F551" s="219"/>
      <c r="G551" s="215"/>
    </row>
    <row r="552" spans="1:7" s="346" customFormat="1" ht="12.75">
      <c r="A552" s="272">
        <v>21</v>
      </c>
      <c r="B552" s="225" t="s">
        <v>519</v>
      </c>
      <c r="C552" s="225">
        <v>2015</v>
      </c>
      <c r="D552" s="222" t="s">
        <v>514</v>
      </c>
      <c r="E552" s="340">
        <f t="shared" si="0"/>
        <v>944.3</v>
      </c>
      <c r="F552" s="219"/>
      <c r="G552" s="215"/>
    </row>
    <row r="553" spans="1:7" s="346" customFormat="1" ht="12.75">
      <c r="A553" s="272">
        <v>22</v>
      </c>
      <c r="B553" s="225" t="s">
        <v>519</v>
      </c>
      <c r="C553" s="225">
        <v>2015</v>
      </c>
      <c r="D553" s="222" t="s">
        <v>514</v>
      </c>
      <c r="E553" s="340">
        <f t="shared" si="0"/>
        <v>944.3</v>
      </c>
      <c r="F553" s="219"/>
      <c r="G553" s="215"/>
    </row>
    <row r="554" spans="1:7" s="346" customFormat="1" ht="12.75">
      <c r="A554" s="272">
        <v>23</v>
      </c>
      <c r="B554" s="225" t="s">
        <v>519</v>
      </c>
      <c r="C554" s="225">
        <v>2015</v>
      </c>
      <c r="D554" s="222" t="s">
        <v>514</v>
      </c>
      <c r="E554" s="340">
        <f t="shared" si="0"/>
        <v>944.3</v>
      </c>
      <c r="F554" s="219"/>
      <c r="G554" s="215"/>
    </row>
    <row r="555" spans="1:7" s="346" customFormat="1" ht="12.75">
      <c r="A555" s="272">
        <v>24</v>
      </c>
      <c r="B555" s="225" t="s">
        <v>519</v>
      </c>
      <c r="C555" s="225">
        <v>2015</v>
      </c>
      <c r="D555" s="222" t="s">
        <v>514</v>
      </c>
      <c r="E555" s="340">
        <f t="shared" si="0"/>
        <v>944.3</v>
      </c>
      <c r="F555" s="219"/>
      <c r="G555" s="215"/>
    </row>
    <row r="556" spans="1:7" s="346" customFormat="1" ht="12.75">
      <c r="A556" s="272">
        <v>25</v>
      </c>
      <c r="B556" s="225" t="s">
        <v>519</v>
      </c>
      <c r="C556" s="225">
        <v>2015</v>
      </c>
      <c r="D556" s="222" t="s">
        <v>514</v>
      </c>
      <c r="E556" s="340">
        <f t="shared" si="0"/>
        <v>944.3</v>
      </c>
      <c r="F556" s="219"/>
      <c r="G556" s="215"/>
    </row>
    <row r="557" spans="1:7" s="346" customFormat="1" ht="12.75">
      <c r="A557" s="272">
        <v>26</v>
      </c>
      <c r="B557" s="225" t="s">
        <v>40</v>
      </c>
      <c r="C557" s="225">
        <v>2015</v>
      </c>
      <c r="D557" s="222" t="s">
        <v>514</v>
      </c>
      <c r="E557" s="340">
        <f>335.99-(335.99*0.3)</f>
        <v>235.193</v>
      </c>
      <c r="F557" s="219"/>
      <c r="G557" s="215"/>
    </row>
    <row r="558" spans="1:7" s="346" customFormat="1" ht="12.75">
      <c r="A558" s="272">
        <v>29</v>
      </c>
      <c r="B558" s="225" t="s">
        <v>520</v>
      </c>
      <c r="C558" s="225">
        <v>2015</v>
      </c>
      <c r="D558" s="222" t="s">
        <v>514</v>
      </c>
      <c r="E558" s="340">
        <f>349.9-(349.9*0.3)</f>
        <v>244.93</v>
      </c>
      <c r="F558" s="219"/>
      <c r="G558" s="215"/>
    </row>
    <row r="559" spans="1:7" s="346" customFormat="1" ht="12.75">
      <c r="A559" s="272">
        <v>30</v>
      </c>
      <c r="B559" s="225" t="s">
        <v>520</v>
      </c>
      <c r="C559" s="225">
        <v>2015</v>
      </c>
      <c r="D559" s="222" t="s">
        <v>514</v>
      </c>
      <c r="E559" s="340">
        <f>349.9-(349.9*0.3)</f>
        <v>244.93</v>
      </c>
      <c r="F559" s="219"/>
      <c r="G559" s="215"/>
    </row>
    <row r="560" spans="1:7" s="346" customFormat="1" ht="12.75">
      <c r="A560" s="272">
        <v>31</v>
      </c>
      <c r="B560" s="225" t="s">
        <v>521</v>
      </c>
      <c r="C560" s="225">
        <v>2015</v>
      </c>
      <c r="D560" s="222" t="s">
        <v>514</v>
      </c>
      <c r="E560" s="340">
        <f>319-(319*0.3)</f>
        <v>223.3</v>
      </c>
      <c r="F560" s="219"/>
      <c r="G560" s="215"/>
    </row>
    <row r="561" spans="1:7" s="346" customFormat="1" ht="12.75">
      <c r="A561" s="272">
        <v>32</v>
      </c>
      <c r="B561" s="225" t="s">
        <v>522</v>
      </c>
      <c r="C561" s="225">
        <v>2015</v>
      </c>
      <c r="D561" s="222" t="s">
        <v>514</v>
      </c>
      <c r="E561" s="340">
        <f>349-(349*0.3)</f>
        <v>244.3</v>
      </c>
      <c r="F561" s="219"/>
      <c r="G561" s="215"/>
    </row>
    <row r="562" spans="1:7" s="346" customFormat="1" ht="12.75">
      <c r="A562" s="272">
        <v>33</v>
      </c>
      <c r="B562" s="225" t="s">
        <v>647</v>
      </c>
      <c r="C562" s="225">
        <v>2017</v>
      </c>
      <c r="D562" s="222" t="s">
        <v>514</v>
      </c>
      <c r="E562" s="340">
        <v>612.54</v>
      </c>
      <c r="F562" s="219"/>
      <c r="G562" s="215"/>
    </row>
    <row r="563" spans="1:7" s="346" customFormat="1" ht="12.75">
      <c r="A563" s="272">
        <v>34</v>
      </c>
      <c r="B563" s="225" t="s">
        <v>523</v>
      </c>
      <c r="C563" s="225">
        <v>2015</v>
      </c>
      <c r="D563" s="222" t="s">
        <v>514</v>
      </c>
      <c r="E563" s="340">
        <f>320-(320*0.3)</f>
        <v>224</v>
      </c>
      <c r="F563" s="219"/>
      <c r="G563" s="215"/>
    </row>
    <row r="564" spans="1:7" s="346" customFormat="1" ht="12.75">
      <c r="A564" s="272">
        <v>37</v>
      </c>
      <c r="B564" s="225" t="s">
        <v>524</v>
      </c>
      <c r="C564" s="225">
        <v>2015</v>
      </c>
      <c r="D564" s="222" t="s">
        <v>514</v>
      </c>
      <c r="E564" s="340">
        <f>309.99-(309.99*0.3)</f>
        <v>216.993</v>
      </c>
      <c r="F564" s="219"/>
      <c r="G564" s="215"/>
    </row>
    <row r="565" spans="1:7" s="346" customFormat="1" ht="12.75">
      <c r="A565" s="272">
        <v>38</v>
      </c>
      <c r="B565" s="225" t="s">
        <v>648</v>
      </c>
      <c r="C565" s="225">
        <v>2017</v>
      </c>
      <c r="D565" s="222" t="s">
        <v>514</v>
      </c>
      <c r="E565" s="340">
        <v>844.7</v>
      </c>
      <c r="F565" s="219"/>
      <c r="G565" s="215"/>
    </row>
    <row r="566" spans="1:7" s="346" customFormat="1" ht="12.75">
      <c r="A566" s="272">
        <v>39</v>
      </c>
      <c r="B566" s="225" t="s">
        <v>412</v>
      </c>
      <c r="C566" s="225">
        <v>2014</v>
      </c>
      <c r="D566" s="222" t="s">
        <v>514</v>
      </c>
      <c r="E566" s="340">
        <f>2068.99-(2068.99*0.4)</f>
        <v>1241.3939999999998</v>
      </c>
      <c r="F566" s="233"/>
      <c r="G566" s="215"/>
    </row>
    <row r="567" spans="1:7" s="346" customFormat="1" ht="12.75">
      <c r="A567" s="272">
        <v>40</v>
      </c>
      <c r="B567" s="225" t="s">
        <v>414</v>
      </c>
      <c r="C567" s="225">
        <v>2014</v>
      </c>
      <c r="D567" s="222" t="s">
        <v>514</v>
      </c>
      <c r="E567" s="340">
        <f>1389.98-(1389.98*0.4)</f>
        <v>833.9879999999999</v>
      </c>
      <c r="F567" s="219"/>
      <c r="G567" s="215"/>
    </row>
    <row r="568" spans="1:7" s="346" customFormat="1" ht="12.75">
      <c r="A568" s="272">
        <v>41</v>
      </c>
      <c r="B568" s="225" t="s">
        <v>525</v>
      </c>
      <c r="C568" s="225">
        <v>2015</v>
      </c>
      <c r="D568" s="222" t="s">
        <v>514</v>
      </c>
      <c r="E568" s="340">
        <f>799-(799*0.3)</f>
        <v>559.3</v>
      </c>
      <c r="F568" s="219"/>
      <c r="G568" s="215"/>
    </row>
    <row r="569" spans="1:7" s="346" customFormat="1" ht="12.75">
      <c r="A569" s="272">
        <v>42</v>
      </c>
      <c r="B569" s="225" t="s">
        <v>525</v>
      </c>
      <c r="C569" s="225">
        <v>2015</v>
      </c>
      <c r="D569" s="222" t="s">
        <v>514</v>
      </c>
      <c r="E569" s="340">
        <f aca="true" t="shared" si="1" ref="E569:E577">799-(799*0.3)</f>
        <v>559.3</v>
      </c>
      <c r="F569" s="219"/>
      <c r="G569" s="215"/>
    </row>
    <row r="570" spans="1:7" s="346" customFormat="1" ht="12.75">
      <c r="A570" s="272">
        <v>43</v>
      </c>
      <c r="B570" s="225" t="s">
        <v>525</v>
      </c>
      <c r="C570" s="225">
        <v>2015</v>
      </c>
      <c r="D570" s="222" t="s">
        <v>514</v>
      </c>
      <c r="E570" s="340">
        <f t="shared" si="1"/>
        <v>559.3</v>
      </c>
      <c r="F570" s="219"/>
      <c r="G570" s="215"/>
    </row>
    <row r="571" spans="1:7" s="346" customFormat="1" ht="12.75">
      <c r="A571" s="272">
        <v>44</v>
      </c>
      <c r="B571" s="225" t="s">
        <v>525</v>
      </c>
      <c r="C571" s="225">
        <v>2015</v>
      </c>
      <c r="D571" s="222" t="s">
        <v>514</v>
      </c>
      <c r="E571" s="340">
        <f t="shared" si="1"/>
        <v>559.3</v>
      </c>
      <c r="F571" s="219"/>
      <c r="G571" s="215"/>
    </row>
    <row r="572" spans="1:7" s="346" customFormat="1" ht="12.75">
      <c r="A572" s="272">
        <v>45</v>
      </c>
      <c r="B572" s="225" t="s">
        <v>525</v>
      </c>
      <c r="C572" s="225">
        <v>2015</v>
      </c>
      <c r="D572" s="222" t="s">
        <v>514</v>
      </c>
      <c r="E572" s="340">
        <f t="shared" si="1"/>
        <v>559.3</v>
      </c>
      <c r="F572" s="219"/>
      <c r="G572" s="215"/>
    </row>
    <row r="573" spans="1:7" s="346" customFormat="1" ht="12.75">
      <c r="A573" s="272">
        <v>46</v>
      </c>
      <c r="B573" s="225" t="s">
        <v>525</v>
      </c>
      <c r="C573" s="225">
        <v>2015</v>
      </c>
      <c r="D573" s="222" t="s">
        <v>514</v>
      </c>
      <c r="E573" s="340">
        <f t="shared" si="1"/>
        <v>559.3</v>
      </c>
      <c r="F573" s="219"/>
      <c r="G573" s="215"/>
    </row>
    <row r="574" spans="1:7" s="346" customFormat="1" ht="12.75">
      <c r="A574" s="272">
        <v>47</v>
      </c>
      <c r="B574" s="225" t="s">
        <v>525</v>
      </c>
      <c r="C574" s="225">
        <v>2015</v>
      </c>
      <c r="D574" s="222" t="s">
        <v>514</v>
      </c>
      <c r="E574" s="340">
        <f t="shared" si="1"/>
        <v>559.3</v>
      </c>
      <c r="F574" s="219"/>
      <c r="G574" s="215"/>
    </row>
    <row r="575" spans="1:7" s="346" customFormat="1" ht="12.75">
      <c r="A575" s="272">
        <v>48</v>
      </c>
      <c r="B575" s="225" t="s">
        <v>525</v>
      </c>
      <c r="C575" s="225">
        <v>2015</v>
      </c>
      <c r="D575" s="222" t="s">
        <v>514</v>
      </c>
      <c r="E575" s="340">
        <f t="shared" si="1"/>
        <v>559.3</v>
      </c>
      <c r="F575" s="219"/>
      <c r="G575" s="215"/>
    </row>
    <row r="576" spans="1:7" s="346" customFormat="1" ht="12.75">
      <c r="A576" s="272">
        <v>49</v>
      </c>
      <c r="B576" s="225" t="s">
        <v>525</v>
      </c>
      <c r="C576" s="225">
        <v>2015</v>
      </c>
      <c r="D576" s="222" t="s">
        <v>514</v>
      </c>
      <c r="E576" s="340">
        <f t="shared" si="1"/>
        <v>559.3</v>
      </c>
      <c r="F576" s="219"/>
      <c r="G576" s="215"/>
    </row>
    <row r="577" spans="1:7" s="346" customFormat="1" ht="12.75">
      <c r="A577" s="272">
        <v>50</v>
      </c>
      <c r="B577" s="225" t="s">
        <v>525</v>
      </c>
      <c r="C577" s="225">
        <v>2015</v>
      </c>
      <c r="D577" s="222" t="s">
        <v>514</v>
      </c>
      <c r="E577" s="340">
        <f t="shared" si="1"/>
        <v>559.3</v>
      </c>
      <c r="F577" s="219"/>
      <c r="G577" s="215"/>
    </row>
    <row r="578" spans="1:7" s="346" customFormat="1" ht="12.75">
      <c r="A578" s="272">
        <v>51</v>
      </c>
      <c r="B578" s="225" t="s">
        <v>526</v>
      </c>
      <c r="C578" s="225">
        <v>2015</v>
      </c>
      <c r="D578" s="222" t="s">
        <v>514</v>
      </c>
      <c r="E578" s="340">
        <f>444.01-(444.01*0.3)</f>
        <v>310.807</v>
      </c>
      <c r="F578" s="219"/>
      <c r="G578" s="215"/>
    </row>
    <row r="579" spans="1:7" s="346" customFormat="1" ht="12.75">
      <c r="A579" s="272">
        <v>53</v>
      </c>
      <c r="B579" s="225" t="s">
        <v>527</v>
      </c>
      <c r="C579" s="225">
        <v>2015</v>
      </c>
      <c r="D579" s="222" t="s">
        <v>514</v>
      </c>
      <c r="E579" s="340">
        <f>1078.99-(1078.99*0.3)</f>
        <v>755.293</v>
      </c>
      <c r="F579" s="219"/>
      <c r="G579" s="215"/>
    </row>
    <row r="580" spans="1:7" s="346" customFormat="1" ht="12.75">
      <c r="A580" s="272">
        <v>54</v>
      </c>
      <c r="B580" s="225" t="s">
        <v>528</v>
      </c>
      <c r="C580" s="225">
        <v>2015</v>
      </c>
      <c r="D580" s="222" t="s">
        <v>514</v>
      </c>
      <c r="E580" s="340">
        <f>1428.99-(1428.99*0.3)</f>
        <v>1000.293</v>
      </c>
      <c r="F580" s="219"/>
      <c r="G580" s="215"/>
    </row>
    <row r="581" spans="1:7" s="346" customFormat="1" ht="12.75">
      <c r="A581" s="272">
        <v>56</v>
      </c>
      <c r="B581" s="225" t="s">
        <v>649</v>
      </c>
      <c r="C581" s="225">
        <v>2017</v>
      </c>
      <c r="D581" s="222" t="s">
        <v>514</v>
      </c>
      <c r="E581" s="340">
        <v>530</v>
      </c>
      <c r="F581" s="219"/>
      <c r="G581" s="215"/>
    </row>
    <row r="582" spans="1:7" s="346" customFormat="1" ht="12.75">
      <c r="A582" s="272">
        <v>57</v>
      </c>
      <c r="B582" s="225" t="s">
        <v>650</v>
      </c>
      <c r="C582" s="225">
        <v>2017</v>
      </c>
      <c r="D582" s="222" t="s">
        <v>514</v>
      </c>
      <c r="E582" s="340">
        <v>5462</v>
      </c>
      <c r="F582" s="219"/>
      <c r="G582" s="215"/>
    </row>
    <row r="583" spans="1:7" s="346" customFormat="1" ht="51">
      <c r="A583" s="272">
        <v>58</v>
      </c>
      <c r="B583" s="443" t="s">
        <v>960</v>
      </c>
      <c r="C583" s="225">
        <v>2018</v>
      </c>
      <c r="D583" s="218" t="s">
        <v>514</v>
      </c>
      <c r="E583" s="340">
        <v>5321.17</v>
      </c>
      <c r="F583" s="219"/>
      <c r="G583" s="215"/>
    </row>
    <row r="584" spans="1:7" s="346" customFormat="1" ht="51">
      <c r="A584" s="272">
        <v>59</v>
      </c>
      <c r="B584" s="443" t="s">
        <v>960</v>
      </c>
      <c r="C584" s="225">
        <v>2018</v>
      </c>
      <c r="D584" s="218" t="s">
        <v>514</v>
      </c>
      <c r="E584" s="340">
        <v>5321.17</v>
      </c>
      <c r="F584" s="219"/>
      <c r="G584" s="215"/>
    </row>
    <row r="585" spans="1:7" s="346" customFormat="1" ht="25.5">
      <c r="A585" s="272">
        <v>60</v>
      </c>
      <c r="B585" s="443" t="s">
        <v>961</v>
      </c>
      <c r="C585" s="225">
        <v>2018</v>
      </c>
      <c r="D585" s="218" t="s">
        <v>514</v>
      </c>
      <c r="E585" s="340">
        <v>4479.16</v>
      </c>
      <c r="F585" s="219"/>
      <c r="G585" s="215"/>
    </row>
    <row r="586" spans="1:7" s="346" customFormat="1" ht="12.75">
      <c r="A586" s="272">
        <v>61</v>
      </c>
      <c r="B586" s="225" t="s">
        <v>962</v>
      </c>
      <c r="C586" s="225">
        <v>2018</v>
      </c>
      <c r="D586" s="218" t="s">
        <v>514</v>
      </c>
      <c r="E586" s="340">
        <v>443.05</v>
      </c>
      <c r="F586" s="219"/>
      <c r="G586" s="215"/>
    </row>
    <row r="587" spans="1:7" s="346" customFormat="1" ht="12.75">
      <c r="A587" s="272">
        <v>62</v>
      </c>
      <c r="B587" s="225" t="s">
        <v>962</v>
      </c>
      <c r="C587" s="225">
        <v>2018</v>
      </c>
      <c r="D587" s="218" t="s">
        <v>514</v>
      </c>
      <c r="E587" s="340">
        <v>443.05</v>
      </c>
      <c r="F587" s="219"/>
      <c r="G587" s="215"/>
    </row>
    <row r="588" spans="1:7" s="346" customFormat="1" ht="12.75">
      <c r="A588" s="272">
        <v>63</v>
      </c>
      <c r="B588" s="225" t="s">
        <v>962</v>
      </c>
      <c r="C588" s="225">
        <v>2018</v>
      </c>
      <c r="D588" s="218" t="s">
        <v>514</v>
      </c>
      <c r="E588" s="340">
        <v>443.05</v>
      </c>
      <c r="F588" s="219"/>
      <c r="G588" s="215"/>
    </row>
    <row r="589" spans="1:6" ht="13.5" customHeight="1" thickBot="1">
      <c r="A589" s="226"/>
      <c r="B589" s="229" t="s">
        <v>83</v>
      </c>
      <c r="C589" s="225"/>
      <c r="D589" s="226"/>
      <c r="E589" s="363">
        <f>SUM(E532:E582)</f>
        <v>42673.87499999999</v>
      </c>
      <c r="F589" s="219"/>
    </row>
    <row r="590" spans="1:5" ht="24" customHeight="1">
      <c r="A590" s="552" t="s">
        <v>1209</v>
      </c>
      <c r="B590" s="553"/>
      <c r="C590" s="553"/>
      <c r="D590" s="554"/>
      <c r="E590" s="555"/>
    </row>
    <row r="591" spans="1:5" ht="51.75" customHeight="1" thickBot="1">
      <c r="A591" s="356" t="s">
        <v>82</v>
      </c>
      <c r="B591" s="357" t="s">
        <v>86</v>
      </c>
      <c r="C591" s="357" t="s">
        <v>85</v>
      </c>
      <c r="D591" s="358" t="s">
        <v>39</v>
      </c>
      <c r="E591" s="444" t="s">
        <v>70</v>
      </c>
    </row>
    <row r="592" spans="1:5" ht="19.5" customHeight="1">
      <c r="A592" s="272">
        <v>1</v>
      </c>
      <c r="B592" s="262" t="s">
        <v>959</v>
      </c>
      <c r="C592" s="225">
        <v>2018</v>
      </c>
      <c r="D592" s="218" t="s">
        <v>514</v>
      </c>
      <c r="E592" s="340">
        <v>329.99</v>
      </c>
    </row>
    <row r="593" spans="1:5" ht="19.5" customHeight="1">
      <c r="A593" s="272">
        <v>2</v>
      </c>
      <c r="B593" s="262" t="s">
        <v>959</v>
      </c>
      <c r="C593" s="225">
        <v>2018</v>
      </c>
      <c r="D593" s="218" t="s">
        <v>514</v>
      </c>
      <c r="E593" s="340">
        <v>329.99</v>
      </c>
    </row>
    <row r="594" spans="1:5" ht="19.5" customHeight="1">
      <c r="A594" s="272">
        <v>3</v>
      </c>
      <c r="B594" s="262" t="s">
        <v>959</v>
      </c>
      <c r="C594" s="225">
        <v>2018</v>
      </c>
      <c r="D594" s="218" t="s">
        <v>514</v>
      </c>
      <c r="E594" s="340">
        <v>329.99</v>
      </c>
    </row>
    <row r="595" spans="1:5" ht="19.5" customHeight="1">
      <c r="A595" s="272">
        <v>4</v>
      </c>
      <c r="B595" s="262" t="s">
        <v>959</v>
      </c>
      <c r="C595" s="225">
        <v>2018</v>
      </c>
      <c r="D595" s="218" t="s">
        <v>514</v>
      </c>
      <c r="E595" s="340">
        <v>329.99</v>
      </c>
    </row>
    <row r="596" spans="1:5" ht="19.5" customHeight="1">
      <c r="A596" s="272">
        <v>5</v>
      </c>
      <c r="B596" s="262" t="s">
        <v>959</v>
      </c>
      <c r="C596" s="225">
        <v>2018</v>
      </c>
      <c r="D596" s="218" t="s">
        <v>514</v>
      </c>
      <c r="E596" s="340">
        <v>329.99</v>
      </c>
    </row>
    <row r="597" spans="1:5" ht="19.5" customHeight="1">
      <c r="A597" s="272">
        <v>6</v>
      </c>
      <c r="B597" s="262" t="s">
        <v>959</v>
      </c>
      <c r="C597" s="225">
        <v>2018</v>
      </c>
      <c r="D597" s="218" t="s">
        <v>514</v>
      </c>
      <c r="E597" s="340">
        <v>329.99</v>
      </c>
    </row>
    <row r="598" spans="1:5" ht="19.5" customHeight="1">
      <c r="A598" s="272">
        <v>7</v>
      </c>
      <c r="B598" s="262" t="s">
        <v>959</v>
      </c>
      <c r="C598" s="225">
        <v>2018</v>
      </c>
      <c r="D598" s="218" t="s">
        <v>514</v>
      </c>
      <c r="E598" s="340">
        <v>329.99</v>
      </c>
    </row>
    <row r="599" spans="1:5" ht="19.5" customHeight="1">
      <c r="A599" s="272">
        <v>8</v>
      </c>
      <c r="B599" s="262" t="s">
        <v>959</v>
      </c>
      <c r="C599" s="225">
        <v>2018</v>
      </c>
      <c r="D599" s="218" t="s">
        <v>514</v>
      </c>
      <c r="E599" s="340">
        <v>329.99</v>
      </c>
    </row>
    <row r="600" spans="1:5" ht="19.5" customHeight="1">
      <c r="A600" s="272">
        <v>9</v>
      </c>
      <c r="B600" s="262" t="s">
        <v>959</v>
      </c>
      <c r="C600" s="225">
        <v>2018</v>
      </c>
      <c r="D600" s="218" t="s">
        <v>514</v>
      </c>
      <c r="E600" s="340">
        <v>329.99</v>
      </c>
    </row>
    <row r="601" spans="1:5" ht="14.25" customHeight="1">
      <c r="A601" s="272">
        <v>10</v>
      </c>
      <c r="B601" s="262" t="s">
        <v>462</v>
      </c>
      <c r="C601" s="262">
        <v>2015</v>
      </c>
      <c r="D601" s="222" t="s">
        <v>514</v>
      </c>
      <c r="E601" s="231">
        <f>2099-(2099*0.3)</f>
        <v>1469.3000000000002</v>
      </c>
    </row>
    <row r="602" spans="1:5" ht="14.25" customHeight="1">
      <c r="A602" s="272">
        <v>11</v>
      </c>
      <c r="B602" s="262" t="s">
        <v>1202</v>
      </c>
      <c r="C602" s="262">
        <v>2019</v>
      </c>
      <c r="D602" s="222" t="s">
        <v>514</v>
      </c>
      <c r="E602" s="231">
        <v>3549</v>
      </c>
    </row>
    <row r="603" spans="1:6" ht="18" customHeight="1">
      <c r="A603" s="226"/>
      <c r="B603" s="229" t="s">
        <v>83</v>
      </c>
      <c r="C603" s="225"/>
      <c r="D603" s="226"/>
      <c r="E603" s="363">
        <f>SUM(E592:E602)</f>
        <v>7988.21</v>
      </c>
      <c r="F603" s="219"/>
    </row>
    <row r="604" spans="1:2" ht="12.75">
      <c r="A604" s="292"/>
      <c r="B604" s="342"/>
    </row>
    <row r="612" spans="4:5" ht="12.75">
      <c r="D612" s="234" t="s">
        <v>655</v>
      </c>
      <c r="E612" s="365">
        <f>E589+E520+E483+E459+E418+E319+E251+E232+E209+E136+E110</f>
        <v>3310243.5950000007</v>
      </c>
    </row>
    <row r="614" spans="4:5" ht="12.75">
      <c r="D614" s="234" t="s">
        <v>656</v>
      </c>
      <c r="E614" s="365">
        <f>E603+E527+E490+E476+E439+E342+E262+E243+E140+E121</f>
        <v>322519.79</v>
      </c>
    </row>
  </sheetData>
  <sheetProtection/>
  <mergeCells count="30">
    <mergeCell ref="A493:E493"/>
    <mergeCell ref="A521:E521"/>
    <mergeCell ref="A530:E530"/>
    <mergeCell ref="A590:E590"/>
    <mergeCell ref="A245:E245"/>
    <mergeCell ref="A529:E529"/>
    <mergeCell ref="A492:E492"/>
    <mergeCell ref="A479:E479"/>
    <mergeCell ref="A484:E484"/>
    <mergeCell ref="D347:D348"/>
    <mergeCell ref="A1:F1"/>
    <mergeCell ref="A8:E8"/>
    <mergeCell ref="A111:E111"/>
    <mergeCell ref="A125:E125"/>
    <mergeCell ref="A137:E137"/>
    <mergeCell ref="A146:E146"/>
    <mergeCell ref="A460:E460"/>
    <mergeCell ref="A478:E478"/>
    <mergeCell ref="A441:E441"/>
    <mergeCell ref="A246:E246"/>
    <mergeCell ref="A252:E252"/>
    <mergeCell ref="A320:E320"/>
    <mergeCell ref="E347:E348"/>
    <mergeCell ref="A265:E265"/>
    <mergeCell ref="A345:E345"/>
    <mergeCell ref="A266:E266"/>
    <mergeCell ref="A213:E213"/>
    <mergeCell ref="A233:E233"/>
    <mergeCell ref="A212:E212"/>
    <mergeCell ref="A442:E442"/>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5:U86"/>
  <sheetViews>
    <sheetView zoomScalePageLayoutView="0" workbookViewId="0" topLeftCell="C75">
      <selection activeCell="P19" sqref="P19"/>
    </sheetView>
  </sheetViews>
  <sheetFormatPr defaultColWidth="9.140625" defaultRowHeight="12.75"/>
  <cols>
    <col min="1" max="3" width="9.140625" style="215" customWidth="1"/>
    <col min="4" max="4" width="18.28125" style="215" customWidth="1"/>
    <col min="5" max="11" width="9.140625" style="215" customWidth="1"/>
    <col min="12" max="13" width="11.57421875" style="215" customWidth="1"/>
    <col min="14" max="14" width="14.140625" style="215" customWidth="1"/>
    <col min="15" max="16" width="9.140625" style="215" customWidth="1"/>
    <col min="17" max="20" width="10.140625" style="215" bestFit="1" customWidth="1"/>
    <col min="21" max="16384" width="9.140625" style="215" customWidth="1"/>
  </cols>
  <sheetData>
    <row r="4" ht="13.5" thickBot="1"/>
    <row r="5" spans="1:21" ht="13.5" thickBot="1">
      <c r="A5" s="586" t="s">
        <v>92</v>
      </c>
      <c r="B5" s="587"/>
      <c r="C5" s="587"/>
      <c r="D5" s="587"/>
      <c r="E5" s="587"/>
      <c r="F5" s="587"/>
      <c r="G5" s="588"/>
      <c r="H5" s="284"/>
      <c r="I5" s="284"/>
      <c r="J5" s="284"/>
      <c r="K5" s="284"/>
      <c r="L5" s="284"/>
      <c r="M5" s="284"/>
      <c r="N5" s="285"/>
      <c r="O5" s="284"/>
      <c r="P5" s="284"/>
      <c r="Q5" s="284"/>
      <c r="R5" s="284"/>
      <c r="S5" s="284"/>
      <c r="T5" s="286"/>
      <c r="U5" s="286"/>
    </row>
    <row r="6" spans="1:21" ht="12.75">
      <c r="A6" s="580" t="s">
        <v>710</v>
      </c>
      <c r="B6" s="581"/>
      <c r="C6" s="581"/>
      <c r="D6" s="581"/>
      <c r="E6" s="581"/>
      <c r="F6" s="581"/>
      <c r="G6" s="581"/>
      <c r="H6" s="581"/>
      <c r="I6" s="581"/>
      <c r="J6" s="581"/>
      <c r="K6" s="581"/>
      <c r="L6" s="581"/>
      <c r="M6" s="581"/>
      <c r="N6" s="581"/>
      <c r="O6" s="581"/>
      <c r="P6" s="581"/>
      <c r="Q6" s="581"/>
      <c r="R6" s="581"/>
      <c r="S6" s="581"/>
      <c r="T6" s="581"/>
      <c r="U6" s="610"/>
    </row>
    <row r="7" spans="1:21" ht="12.75">
      <c r="A7" s="582" t="s">
        <v>139</v>
      </c>
      <c r="B7" s="572" t="s">
        <v>711</v>
      </c>
      <c r="C7" s="572" t="s">
        <v>712</v>
      </c>
      <c r="D7" s="572" t="s">
        <v>713</v>
      </c>
      <c r="E7" s="572" t="s">
        <v>714</v>
      </c>
      <c r="F7" s="572" t="s">
        <v>715</v>
      </c>
      <c r="G7" s="572" t="s">
        <v>716</v>
      </c>
      <c r="H7" s="572" t="s">
        <v>717</v>
      </c>
      <c r="I7" s="572" t="s">
        <v>718</v>
      </c>
      <c r="J7" s="572" t="s">
        <v>719</v>
      </c>
      <c r="K7" s="572" t="s">
        <v>720</v>
      </c>
      <c r="L7" s="589" t="s">
        <v>721</v>
      </c>
      <c r="M7" s="589" t="s">
        <v>722</v>
      </c>
      <c r="N7" s="591" t="s">
        <v>723</v>
      </c>
      <c r="O7" s="589" t="s">
        <v>724</v>
      </c>
      <c r="P7" s="589"/>
      <c r="Q7" s="568" t="s">
        <v>725</v>
      </c>
      <c r="R7" s="569"/>
      <c r="S7" s="568" t="s">
        <v>726</v>
      </c>
      <c r="T7" s="569"/>
      <c r="U7" s="589" t="s">
        <v>727</v>
      </c>
    </row>
    <row r="8" spans="1:21" ht="12.75">
      <c r="A8" s="582"/>
      <c r="B8" s="573"/>
      <c r="C8" s="573"/>
      <c r="D8" s="573"/>
      <c r="E8" s="573"/>
      <c r="F8" s="573"/>
      <c r="G8" s="573"/>
      <c r="H8" s="573"/>
      <c r="I8" s="573"/>
      <c r="J8" s="573"/>
      <c r="K8" s="573"/>
      <c r="L8" s="589"/>
      <c r="M8" s="589"/>
      <c r="N8" s="591"/>
      <c r="O8" s="589"/>
      <c r="P8" s="589"/>
      <c r="Q8" s="570"/>
      <c r="R8" s="571"/>
      <c r="S8" s="570"/>
      <c r="T8" s="571"/>
      <c r="U8" s="589"/>
    </row>
    <row r="9" spans="1:21" ht="13.5" thickBot="1">
      <c r="A9" s="583"/>
      <c r="B9" s="574"/>
      <c r="C9" s="574"/>
      <c r="D9" s="574"/>
      <c r="E9" s="574"/>
      <c r="F9" s="574"/>
      <c r="G9" s="574"/>
      <c r="H9" s="574"/>
      <c r="I9" s="574"/>
      <c r="J9" s="574"/>
      <c r="K9" s="574"/>
      <c r="L9" s="590"/>
      <c r="M9" s="590"/>
      <c r="N9" s="287" t="s">
        <v>728</v>
      </c>
      <c r="O9" s="288" t="s">
        <v>729</v>
      </c>
      <c r="P9" s="288" t="s">
        <v>730</v>
      </c>
      <c r="Q9" s="288" t="s">
        <v>731</v>
      </c>
      <c r="R9" s="288" t="s">
        <v>732</v>
      </c>
      <c r="S9" s="288" t="s">
        <v>731</v>
      </c>
      <c r="T9" s="288" t="s">
        <v>732</v>
      </c>
      <c r="U9" s="589"/>
    </row>
    <row r="10" spans="1:21" ht="51">
      <c r="A10" s="226">
        <v>1</v>
      </c>
      <c r="B10" s="226" t="s">
        <v>733</v>
      </c>
      <c r="C10" s="226" t="s">
        <v>734</v>
      </c>
      <c r="D10" s="226" t="s">
        <v>735</v>
      </c>
      <c r="E10" s="226" t="s">
        <v>736</v>
      </c>
      <c r="F10" s="226" t="s">
        <v>737</v>
      </c>
      <c r="G10" s="226">
        <v>1999</v>
      </c>
      <c r="H10" s="226">
        <v>5</v>
      </c>
      <c r="I10" s="226" t="s">
        <v>738</v>
      </c>
      <c r="J10" s="226">
        <v>2009</v>
      </c>
      <c r="K10" s="289">
        <v>614461</v>
      </c>
      <c r="L10" s="290">
        <v>39904</v>
      </c>
      <c r="M10" s="226" t="s">
        <v>739</v>
      </c>
      <c r="N10" s="249">
        <v>11700</v>
      </c>
      <c r="O10" s="272" t="s">
        <v>740</v>
      </c>
      <c r="P10" s="272" t="s">
        <v>740</v>
      </c>
      <c r="Q10" s="291" t="s">
        <v>1212</v>
      </c>
      <c r="R10" s="291" t="s">
        <v>1213</v>
      </c>
      <c r="S10" s="291" t="s">
        <v>1212</v>
      </c>
      <c r="T10" s="291" t="s">
        <v>1213</v>
      </c>
      <c r="U10" s="218" t="s">
        <v>140</v>
      </c>
    </row>
    <row r="11" spans="1:21" ht="51">
      <c r="A11" s="272">
        <v>2</v>
      </c>
      <c r="B11" s="226" t="s">
        <v>741</v>
      </c>
      <c r="C11" s="226" t="s">
        <v>742</v>
      </c>
      <c r="D11" s="226">
        <v>75050021</v>
      </c>
      <c r="E11" s="226" t="s">
        <v>743</v>
      </c>
      <c r="F11" s="226" t="s">
        <v>744</v>
      </c>
      <c r="G11" s="226" t="s">
        <v>738</v>
      </c>
      <c r="H11" s="226" t="s">
        <v>738</v>
      </c>
      <c r="I11" s="289">
        <v>4000</v>
      </c>
      <c r="J11" s="226">
        <v>2006</v>
      </c>
      <c r="K11" s="226" t="s">
        <v>738</v>
      </c>
      <c r="L11" s="290">
        <v>39072</v>
      </c>
      <c r="M11" s="226" t="s">
        <v>738</v>
      </c>
      <c r="O11" s="272" t="s">
        <v>740</v>
      </c>
      <c r="P11" s="272" t="s">
        <v>740</v>
      </c>
      <c r="Q11" s="291" t="s">
        <v>1212</v>
      </c>
      <c r="R11" s="291" t="s">
        <v>1213</v>
      </c>
      <c r="S11" s="226" t="s">
        <v>738</v>
      </c>
      <c r="T11" s="226" t="s">
        <v>738</v>
      </c>
      <c r="U11" s="218" t="s">
        <v>140</v>
      </c>
    </row>
    <row r="12" spans="1:21" ht="63.75">
      <c r="A12" s="457">
        <v>3</v>
      </c>
      <c r="B12" s="226" t="s">
        <v>745</v>
      </c>
      <c r="C12" s="226">
        <v>2500</v>
      </c>
      <c r="D12" s="226" t="s">
        <v>746</v>
      </c>
      <c r="E12" s="226" t="s">
        <v>747</v>
      </c>
      <c r="F12" s="226" t="s">
        <v>748</v>
      </c>
      <c r="G12" s="226" t="s">
        <v>738</v>
      </c>
      <c r="H12" s="226" t="s">
        <v>738</v>
      </c>
      <c r="I12" s="226">
        <v>360</v>
      </c>
      <c r="J12" s="226">
        <v>2006</v>
      </c>
      <c r="K12" s="226" t="s">
        <v>738</v>
      </c>
      <c r="L12" s="290">
        <v>39072</v>
      </c>
      <c r="M12" s="226" t="s">
        <v>738</v>
      </c>
      <c r="O12" s="272" t="s">
        <v>1050</v>
      </c>
      <c r="P12" s="272">
        <v>5002</v>
      </c>
      <c r="Q12" s="291" t="s">
        <v>1212</v>
      </c>
      <c r="R12" s="291" t="s">
        <v>1213</v>
      </c>
      <c r="S12" s="226" t="s">
        <v>738</v>
      </c>
      <c r="T12" s="226" t="s">
        <v>738</v>
      </c>
      <c r="U12" s="218" t="s">
        <v>140</v>
      </c>
    </row>
    <row r="13" spans="1:21" ht="38.25">
      <c r="A13" s="272">
        <v>4</v>
      </c>
      <c r="B13" s="226" t="s">
        <v>749</v>
      </c>
      <c r="C13" s="226" t="s">
        <v>750</v>
      </c>
      <c r="D13" s="226" t="s">
        <v>751</v>
      </c>
      <c r="E13" s="226" t="s">
        <v>752</v>
      </c>
      <c r="F13" s="226" t="s">
        <v>753</v>
      </c>
      <c r="G13" s="226" t="s">
        <v>738</v>
      </c>
      <c r="H13" s="226" t="s">
        <v>738</v>
      </c>
      <c r="I13" s="226">
        <v>3030</v>
      </c>
      <c r="J13" s="226">
        <v>2008</v>
      </c>
      <c r="K13" s="226" t="s">
        <v>738</v>
      </c>
      <c r="L13" s="290">
        <v>39688</v>
      </c>
      <c r="M13" s="226" t="s">
        <v>738</v>
      </c>
      <c r="N13" s="249" t="s">
        <v>738</v>
      </c>
      <c r="O13" s="272" t="s">
        <v>740</v>
      </c>
      <c r="P13" s="272" t="s">
        <v>740</v>
      </c>
      <c r="Q13" s="291" t="s">
        <v>1212</v>
      </c>
      <c r="R13" s="291" t="s">
        <v>1213</v>
      </c>
      <c r="S13" s="226" t="s">
        <v>738</v>
      </c>
      <c r="T13" s="226" t="s">
        <v>738</v>
      </c>
      <c r="U13" s="218" t="s">
        <v>140</v>
      </c>
    </row>
    <row r="14" spans="1:21" ht="25.5">
      <c r="A14" s="457">
        <v>5</v>
      </c>
      <c r="B14" s="226" t="s">
        <v>754</v>
      </c>
      <c r="C14" s="226" t="s">
        <v>755</v>
      </c>
      <c r="D14" s="226" t="s">
        <v>756</v>
      </c>
      <c r="E14" s="226" t="s">
        <v>757</v>
      </c>
      <c r="F14" s="226" t="s">
        <v>748</v>
      </c>
      <c r="G14" s="226" t="s">
        <v>738</v>
      </c>
      <c r="H14" s="226" t="s">
        <v>738</v>
      </c>
      <c r="I14" s="226">
        <v>645</v>
      </c>
      <c r="J14" s="226">
        <v>2010</v>
      </c>
      <c r="K14" s="226" t="s">
        <v>738</v>
      </c>
      <c r="L14" s="290">
        <v>40472</v>
      </c>
      <c r="M14" s="226" t="s">
        <v>738</v>
      </c>
      <c r="N14" s="249" t="s">
        <v>738</v>
      </c>
      <c r="O14" s="272" t="s">
        <v>740</v>
      </c>
      <c r="P14" s="272" t="s">
        <v>1049</v>
      </c>
      <c r="Q14" s="291" t="s">
        <v>1212</v>
      </c>
      <c r="R14" s="291" t="s">
        <v>1213</v>
      </c>
      <c r="S14" s="226" t="s">
        <v>738</v>
      </c>
      <c r="T14" s="226" t="s">
        <v>738</v>
      </c>
      <c r="U14" s="218" t="s">
        <v>140</v>
      </c>
    </row>
    <row r="15" spans="1:21" ht="12.75">
      <c r="A15" s="272">
        <v>6</v>
      </c>
      <c r="B15" s="226" t="s">
        <v>758</v>
      </c>
      <c r="C15" s="226" t="s">
        <v>759</v>
      </c>
      <c r="D15" s="226" t="s">
        <v>760</v>
      </c>
      <c r="E15" s="226" t="s">
        <v>761</v>
      </c>
      <c r="F15" s="226" t="s">
        <v>762</v>
      </c>
      <c r="G15" s="226">
        <v>449</v>
      </c>
      <c r="H15" s="226">
        <v>2</v>
      </c>
      <c r="I15" s="226">
        <v>510</v>
      </c>
      <c r="J15" s="226">
        <v>2007</v>
      </c>
      <c r="K15" s="226">
        <v>3513</v>
      </c>
      <c r="L15" s="290">
        <v>40245</v>
      </c>
      <c r="M15" s="226" t="s">
        <v>738</v>
      </c>
      <c r="N15" s="249">
        <v>12500</v>
      </c>
      <c r="O15" s="272" t="s">
        <v>740</v>
      </c>
      <c r="P15" s="272" t="s">
        <v>740</v>
      </c>
      <c r="Q15" s="291" t="s">
        <v>1212</v>
      </c>
      <c r="R15" s="291" t="s">
        <v>1213</v>
      </c>
      <c r="S15" s="291" t="s">
        <v>1212</v>
      </c>
      <c r="T15" s="291" t="s">
        <v>1213</v>
      </c>
      <c r="U15" s="226" t="s">
        <v>141</v>
      </c>
    </row>
    <row r="16" spans="1:21" ht="25.5">
      <c r="A16" s="457">
        <v>7</v>
      </c>
      <c r="B16" s="226" t="s">
        <v>763</v>
      </c>
      <c r="C16" s="226" t="s">
        <v>764</v>
      </c>
      <c r="D16" s="226" t="s">
        <v>765</v>
      </c>
      <c r="E16" s="226" t="s">
        <v>766</v>
      </c>
      <c r="F16" s="226" t="s">
        <v>767</v>
      </c>
      <c r="G16" s="226">
        <v>2198</v>
      </c>
      <c r="H16" s="226">
        <v>9</v>
      </c>
      <c r="I16" s="226" t="s">
        <v>738</v>
      </c>
      <c r="J16" s="226">
        <v>2014</v>
      </c>
      <c r="K16" s="289">
        <v>142500</v>
      </c>
      <c r="L16" s="226" t="s">
        <v>768</v>
      </c>
      <c r="M16" s="226" t="s">
        <v>769</v>
      </c>
      <c r="N16" s="249">
        <v>51200</v>
      </c>
      <c r="O16" s="226"/>
      <c r="P16" s="226"/>
      <c r="Q16" s="291" t="s">
        <v>1212</v>
      </c>
      <c r="R16" s="291" t="s">
        <v>1213</v>
      </c>
      <c r="S16" s="291" t="s">
        <v>1212</v>
      </c>
      <c r="T16" s="291" t="s">
        <v>1213</v>
      </c>
      <c r="U16" s="218" t="s">
        <v>140</v>
      </c>
    </row>
    <row r="17" spans="1:21" ht="25.5">
      <c r="A17" s="272">
        <v>8</v>
      </c>
      <c r="B17" s="226" t="s">
        <v>770</v>
      </c>
      <c r="C17" s="226" t="s">
        <v>771</v>
      </c>
      <c r="D17" s="226" t="s">
        <v>772</v>
      </c>
      <c r="E17" s="226" t="s">
        <v>773</v>
      </c>
      <c r="F17" s="226" t="s">
        <v>774</v>
      </c>
      <c r="G17" s="226" t="s">
        <v>738</v>
      </c>
      <c r="H17" s="226" t="s">
        <v>738</v>
      </c>
      <c r="I17" s="226">
        <v>1590</v>
      </c>
      <c r="J17" s="226">
        <v>2017</v>
      </c>
      <c r="K17" s="289" t="s">
        <v>738</v>
      </c>
      <c r="L17" s="226" t="s">
        <v>775</v>
      </c>
      <c r="M17" s="226"/>
      <c r="N17" s="463">
        <v>44400</v>
      </c>
      <c r="O17" s="226" t="s">
        <v>1214</v>
      </c>
      <c r="P17" s="227"/>
      <c r="Q17" s="290" t="s">
        <v>1212</v>
      </c>
      <c r="R17" s="290" t="s">
        <v>1213</v>
      </c>
      <c r="S17" s="290" t="s">
        <v>1212</v>
      </c>
      <c r="T17" s="290" t="s">
        <v>1213</v>
      </c>
      <c r="U17" s="218" t="s">
        <v>140</v>
      </c>
    </row>
    <row r="18" spans="1:21" ht="13.5" thickBot="1">
      <c r="A18" s="292"/>
      <c r="B18" s="292"/>
      <c r="C18" s="292"/>
      <c r="D18" s="292"/>
      <c r="E18" s="292"/>
      <c r="F18" s="292"/>
      <c r="G18" s="292"/>
      <c r="H18" s="292"/>
      <c r="I18" s="292"/>
      <c r="J18" s="292"/>
      <c r="K18" s="293"/>
      <c r="L18" s="292"/>
      <c r="M18" s="292"/>
      <c r="N18" s="294"/>
      <c r="O18" s="292"/>
      <c r="P18" s="292"/>
      <c r="Q18" s="292"/>
      <c r="R18" s="295"/>
      <c r="S18" s="292"/>
      <c r="T18" s="295"/>
      <c r="U18" s="230"/>
    </row>
    <row r="19" spans="1:21" ht="13.5" thickBot="1">
      <c r="A19" s="596" t="s">
        <v>33</v>
      </c>
      <c r="B19" s="597"/>
      <c r="C19" s="597"/>
      <c r="D19" s="597"/>
      <c r="E19" s="597"/>
      <c r="F19" s="597"/>
      <c r="G19" s="597"/>
      <c r="H19" s="597"/>
      <c r="I19" s="597"/>
      <c r="J19" s="598"/>
      <c r="K19" s="296"/>
      <c r="L19" s="284"/>
      <c r="M19" s="284"/>
      <c r="N19" s="285"/>
      <c r="O19" s="284"/>
      <c r="P19" s="284"/>
      <c r="Q19" s="284"/>
      <c r="R19" s="284"/>
      <c r="S19" s="284"/>
      <c r="T19" s="286"/>
      <c r="U19" s="286"/>
    </row>
    <row r="20" spans="1:21" ht="12.75">
      <c r="A20" s="580" t="s">
        <v>710</v>
      </c>
      <c r="B20" s="581"/>
      <c r="C20" s="581"/>
      <c r="D20" s="581"/>
      <c r="E20" s="581"/>
      <c r="F20" s="581"/>
      <c r="G20" s="581"/>
      <c r="H20" s="581"/>
      <c r="I20" s="581"/>
      <c r="J20" s="581"/>
      <c r="K20" s="581"/>
      <c r="L20" s="581"/>
      <c r="M20" s="581"/>
      <c r="N20" s="581"/>
      <c r="O20" s="581"/>
      <c r="P20" s="581"/>
      <c r="Q20" s="581"/>
      <c r="R20" s="581"/>
      <c r="S20" s="581"/>
      <c r="T20" s="581"/>
      <c r="U20" s="599"/>
    </row>
    <row r="21" spans="1:21" ht="12.75">
      <c r="A21" s="600" t="s">
        <v>139</v>
      </c>
      <c r="B21" s="592" t="s">
        <v>711</v>
      </c>
      <c r="C21" s="592" t="s">
        <v>712</v>
      </c>
      <c r="D21" s="592" t="s">
        <v>713</v>
      </c>
      <c r="E21" s="592" t="s">
        <v>714</v>
      </c>
      <c r="F21" s="592" t="s">
        <v>715</v>
      </c>
      <c r="G21" s="592" t="s">
        <v>716</v>
      </c>
      <c r="H21" s="592" t="s">
        <v>717</v>
      </c>
      <c r="I21" s="592" t="s">
        <v>718</v>
      </c>
      <c r="J21" s="592" t="s">
        <v>719</v>
      </c>
      <c r="K21" s="592" t="s">
        <v>720</v>
      </c>
      <c r="L21" s="594" t="s">
        <v>721</v>
      </c>
      <c r="M21" s="594" t="s">
        <v>722</v>
      </c>
      <c r="N21" s="595" t="s">
        <v>723</v>
      </c>
      <c r="O21" s="594" t="s">
        <v>724</v>
      </c>
      <c r="P21" s="594"/>
      <c r="Q21" s="584" t="s">
        <v>725</v>
      </c>
      <c r="R21" s="602"/>
      <c r="S21" s="584" t="s">
        <v>726</v>
      </c>
      <c r="T21" s="602"/>
      <c r="U21" s="584" t="s">
        <v>727</v>
      </c>
    </row>
    <row r="22" spans="1:21" ht="12.75">
      <c r="A22" s="600"/>
      <c r="B22" s="593"/>
      <c r="C22" s="593"/>
      <c r="D22" s="593"/>
      <c r="E22" s="593"/>
      <c r="F22" s="593"/>
      <c r="G22" s="593"/>
      <c r="H22" s="593"/>
      <c r="I22" s="593"/>
      <c r="J22" s="593"/>
      <c r="K22" s="593"/>
      <c r="L22" s="594"/>
      <c r="M22" s="594"/>
      <c r="N22" s="595"/>
      <c r="O22" s="594"/>
      <c r="P22" s="594"/>
      <c r="Q22" s="603"/>
      <c r="R22" s="604"/>
      <c r="S22" s="603"/>
      <c r="T22" s="604"/>
      <c r="U22" s="585"/>
    </row>
    <row r="23" spans="1:21" ht="12.75">
      <c r="A23" s="601"/>
      <c r="B23" s="593"/>
      <c r="C23" s="593"/>
      <c r="D23" s="593"/>
      <c r="E23" s="593"/>
      <c r="F23" s="593"/>
      <c r="G23" s="593"/>
      <c r="H23" s="593"/>
      <c r="I23" s="593"/>
      <c r="J23" s="593"/>
      <c r="K23" s="593"/>
      <c r="L23" s="592"/>
      <c r="M23" s="592"/>
      <c r="N23" s="297" t="s">
        <v>728</v>
      </c>
      <c r="O23" s="298" t="s">
        <v>729</v>
      </c>
      <c r="P23" s="298" t="s">
        <v>730</v>
      </c>
      <c r="Q23" s="298" t="s">
        <v>731</v>
      </c>
      <c r="R23" s="298" t="s">
        <v>732</v>
      </c>
      <c r="S23" s="298" t="s">
        <v>731</v>
      </c>
      <c r="T23" s="298" t="s">
        <v>732</v>
      </c>
      <c r="U23" s="585"/>
    </row>
    <row r="24" spans="1:21" ht="22.5">
      <c r="A24" s="299">
        <v>9</v>
      </c>
      <c r="B24" s="299" t="s">
        <v>776</v>
      </c>
      <c r="C24" s="299" t="s">
        <v>777</v>
      </c>
      <c r="D24" s="299" t="s">
        <v>778</v>
      </c>
      <c r="E24" s="299" t="s">
        <v>779</v>
      </c>
      <c r="F24" s="299" t="s">
        <v>780</v>
      </c>
      <c r="G24" s="299">
        <v>1598</v>
      </c>
      <c r="H24" s="299">
        <v>5</v>
      </c>
      <c r="I24" s="299">
        <v>0</v>
      </c>
      <c r="J24" s="299">
        <v>2015</v>
      </c>
      <c r="K24" s="299" t="s">
        <v>1078</v>
      </c>
      <c r="L24" s="299" t="s">
        <v>781</v>
      </c>
      <c r="M24" s="299" t="s">
        <v>782</v>
      </c>
      <c r="N24" s="300">
        <v>31300</v>
      </c>
      <c r="O24" s="299"/>
      <c r="P24" s="299"/>
      <c r="Q24" s="301" t="s">
        <v>1212</v>
      </c>
      <c r="R24" s="301" t="s">
        <v>1213</v>
      </c>
      <c r="S24" s="301" t="s">
        <v>1212</v>
      </c>
      <c r="T24" s="301" t="s">
        <v>1213</v>
      </c>
      <c r="U24" s="299" t="s">
        <v>740</v>
      </c>
    </row>
    <row r="25" spans="1:21" ht="22.5">
      <c r="A25" s="302">
        <v>10</v>
      </c>
      <c r="B25" s="303" t="s">
        <v>783</v>
      </c>
      <c r="C25" s="303" t="s">
        <v>784</v>
      </c>
      <c r="D25" s="302" t="s">
        <v>785</v>
      </c>
      <c r="E25" s="303" t="s">
        <v>786</v>
      </c>
      <c r="F25" s="302" t="s">
        <v>780</v>
      </c>
      <c r="G25" s="303">
        <v>1498</v>
      </c>
      <c r="H25" s="303">
        <v>5</v>
      </c>
      <c r="I25" s="302">
        <v>0</v>
      </c>
      <c r="J25" s="303">
        <v>1999</v>
      </c>
      <c r="K25" s="302" t="s">
        <v>1079</v>
      </c>
      <c r="L25" s="302" t="s">
        <v>787</v>
      </c>
      <c r="M25" s="302" t="s">
        <v>222</v>
      </c>
      <c r="N25" s="304">
        <v>2000</v>
      </c>
      <c r="O25" s="302" t="s">
        <v>788</v>
      </c>
      <c r="P25" s="305">
        <v>750.3</v>
      </c>
      <c r="Q25" s="301" t="s">
        <v>1212</v>
      </c>
      <c r="R25" s="301" t="s">
        <v>1213</v>
      </c>
      <c r="S25" s="301" t="s">
        <v>1212</v>
      </c>
      <c r="T25" s="301" t="s">
        <v>1213</v>
      </c>
      <c r="U25" s="306" t="s">
        <v>140</v>
      </c>
    </row>
    <row r="26" spans="1:21" ht="22.5">
      <c r="A26" s="458">
        <v>11</v>
      </c>
      <c r="B26" s="299" t="s">
        <v>789</v>
      </c>
      <c r="C26" s="299" t="s">
        <v>790</v>
      </c>
      <c r="D26" s="299" t="s">
        <v>791</v>
      </c>
      <c r="E26" s="299" t="s">
        <v>792</v>
      </c>
      <c r="F26" s="299" t="s">
        <v>793</v>
      </c>
      <c r="G26" s="299">
        <v>1896</v>
      </c>
      <c r="H26" s="299">
        <v>9</v>
      </c>
      <c r="I26" s="299">
        <v>990</v>
      </c>
      <c r="J26" s="299">
        <v>1999</v>
      </c>
      <c r="K26" s="299" t="s">
        <v>1080</v>
      </c>
      <c r="L26" s="299" t="s">
        <v>794</v>
      </c>
      <c r="M26" s="299" t="s">
        <v>222</v>
      </c>
      <c r="N26" s="300">
        <v>7300</v>
      </c>
      <c r="O26" s="299"/>
      <c r="P26" s="307"/>
      <c r="Q26" s="301" t="s">
        <v>1212</v>
      </c>
      <c r="R26" s="301" t="s">
        <v>1213</v>
      </c>
      <c r="S26" s="301" t="s">
        <v>1212</v>
      </c>
      <c r="T26" s="301" t="s">
        <v>1213</v>
      </c>
      <c r="U26" s="308" t="s">
        <v>140</v>
      </c>
    </row>
    <row r="27" spans="1:21" ht="22.5">
      <c r="A27" s="302">
        <v>12</v>
      </c>
      <c r="B27" s="303" t="s">
        <v>795</v>
      </c>
      <c r="C27" s="302" t="s">
        <v>796</v>
      </c>
      <c r="D27" s="302" t="s">
        <v>797</v>
      </c>
      <c r="E27" s="303" t="s">
        <v>798</v>
      </c>
      <c r="F27" s="302" t="s">
        <v>799</v>
      </c>
      <c r="G27" s="303">
        <v>1368</v>
      </c>
      <c r="H27" s="303">
        <v>2</v>
      </c>
      <c r="I27" s="302">
        <v>610</v>
      </c>
      <c r="J27" s="303">
        <v>2016</v>
      </c>
      <c r="K27" s="302" t="s">
        <v>1081</v>
      </c>
      <c r="L27" s="309">
        <v>42733</v>
      </c>
      <c r="M27" s="302" t="s">
        <v>782</v>
      </c>
      <c r="N27" s="304">
        <v>25900</v>
      </c>
      <c r="O27" s="302"/>
      <c r="P27" s="305"/>
      <c r="Q27" s="301" t="s">
        <v>1212</v>
      </c>
      <c r="R27" s="301" t="s">
        <v>1213</v>
      </c>
      <c r="S27" s="301" t="s">
        <v>1212</v>
      </c>
      <c r="T27" s="301" t="s">
        <v>1213</v>
      </c>
      <c r="U27" s="306" t="s">
        <v>740</v>
      </c>
    </row>
    <row r="28" spans="1:21" ht="24.75">
      <c r="A28" s="458">
        <v>13</v>
      </c>
      <c r="B28" s="299" t="s">
        <v>800</v>
      </c>
      <c r="C28" s="299" t="s">
        <v>801</v>
      </c>
      <c r="D28" s="299" t="s">
        <v>802</v>
      </c>
      <c r="E28" s="299" t="s">
        <v>803</v>
      </c>
      <c r="F28" s="299" t="s">
        <v>799</v>
      </c>
      <c r="G28" s="299">
        <v>2198</v>
      </c>
      <c r="H28" s="299">
        <v>3</v>
      </c>
      <c r="I28" s="299">
        <v>1295</v>
      </c>
      <c r="J28" s="299">
        <v>2015</v>
      </c>
      <c r="K28" s="299" t="s">
        <v>1082</v>
      </c>
      <c r="L28" s="299" t="s">
        <v>804</v>
      </c>
      <c r="M28" s="310" t="s">
        <v>805</v>
      </c>
      <c r="N28" s="300">
        <v>57800</v>
      </c>
      <c r="O28" s="299"/>
      <c r="P28" s="299"/>
      <c r="Q28" s="301" t="s">
        <v>1212</v>
      </c>
      <c r="R28" s="301" t="s">
        <v>1213</v>
      </c>
      <c r="S28" s="301" t="s">
        <v>1212</v>
      </c>
      <c r="T28" s="301" t="s">
        <v>1213</v>
      </c>
      <c r="U28" s="299" t="s">
        <v>740</v>
      </c>
    </row>
    <row r="29" spans="1:21" ht="78.75">
      <c r="A29" s="302">
        <v>14</v>
      </c>
      <c r="B29" s="311" t="s">
        <v>806</v>
      </c>
      <c r="C29" s="311" t="s">
        <v>807</v>
      </c>
      <c r="D29" s="311" t="s">
        <v>808</v>
      </c>
      <c r="E29" s="311" t="s">
        <v>809</v>
      </c>
      <c r="F29" s="299" t="s">
        <v>810</v>
      </c>
      <c r="G29" s="311">
        <v>6692</v>
      </c>
      <c r="H29" s="311">
        <v>3</v>
      </c>
      <c r="I29" s="311">
        <v>6140</v>
      </c>
      <c r="J29" s="311">
        <v>2013</v>
      </c>
      <c r="K29" s="311" t="s">
        <v>1083</v>
      </c>
      <c r="L29" s="311" t="s">
        <v>811</v>
      </c>
      <c r="M29" s="311" t="s">
        <v>222</v>
      </c>
      <c r="N29" s="459">
        <v>222000</v>
      </c>
      <c r="O29" s="311"/>
      <c r="P29" s="311"/>
      <c r="Q29" s="301" t="s">
        <v>1212</v>
      </c>
      <c r="R29" s="301" t="s">
        <v>1213</v>
      </c>
      <c r="S29" s="301" t="s">
        <v>1212</v>
      </c>
      <c r="T29" s="301" t="s">
        <v>1213</v>
      </c>
      <c r="U29" s="308" t="s">
        <v>140</v>
      </c>
    </row>
    <row r="30" spans="1:21" ht="22.5">
      <c r="A30" s="458">
        <v>15</v>
      </c>
      <c r="B30" s="299" t="s">
        <v>812</v>
      </c>
      <c r="C30" s="299" t="s">
        <v>813</v>
      </c>
      <c r="D30" s="299" t="s">
        <v>814</v>
      </c>
      <c r="E30" s="299" t="s">
        <v>815</v>
      </c>
      <c r="F30" s="299" t="s">
        <v>816</v>
      </c>
      <c r="G30" s="299">
        <v>2476</v>
      </c>
      <c r="H30" s="299">
        <v>6</v>
      </c>
      <c r="I30" s="299">
        <v>1575</v>
      </c>
      <c r="J30" s="299">
        <v>2007</v>
      </c>
      <c r="K30" s="299" t="s">
        <v>1084</v>
      </c>
      <c r="L30" s="299" t="s">
        <v>817</v>
      </c>
      <c r="M30" s="299" t="s">
        <v>222</v>
      </c>
      <c r="N30" s="300">
        <v>13900</v>
      </c>
      <c r="O30" s="299"/>
      <c r="P30" s="307"/>
      <c r="Q30" s="301" t="s">
        <v>1212</v>
      </c>
      <c r="R30" s="301" t="s">
        <v>1213</v>
      </c>
      <c r="S30" s="301" t="s">
        <v>1212</v>
      </c>
      <c r="T30" s="301" t="s">
        <v>1213</v>
      </c>
      <c r="U30" s="308" t="s">
        <v>140</v>
      </c>
    </row>
    <row r="31" spans="1:21" ht="22.5">
      <c r="A31" s="302">
        <v>16</v>
      </c>
      <c r="B31" s="299" t="s">
        <v>818</v>
      </c>
      <c r="C31" s="299" t="s">
        <v>819</v>
      </c>
      <c r="D31" s="299" t="s">
        <v>820</v>
      </c>
      <c r="E31" s="299" t="s">
        <v>821</v>
      </c>
      <c r="F31" s="299" t="s">
        <v>816</v>
      </c>
      <c r="G31" s="299">
        <v>2134</v>
      </c>
      <c r="H31" s="299">
        <v>3</v>
      </c>
      <c r="I31" s="299">
        <v>1290</v>
      </c>
      <c r="J31" s="299">
        <v>2006</v>
      </c>
      <c r="K31" s="299" t="s">
        <v>1085</v>
      </c>
      <c r="L31" s="299" t="s">
        <v>822</v>
      </c>
      <c r="M31" s="299" t="s">
        <v>222</v>
      </c>
      <c r="N31" s="300">
        <v>6400</v>
      </c>
      <c r="O31" s="299"/>
      <c r="P31" s="307"/>
      <c r="Q31" s="301" t="s">
        <v>1212</v>
      </c>
      <c r="R31" s="301" t="s">
        <v>1213</v>
      </c>
      <c r="S31" s="301" t="s">
        <v>1212</v>
      </c>
      <c r="T31" s="301" t="s">
        <v>1213</v>
      </c>
      <c r="U31" s="308" t="s">
        <v>140</v>
      </c>
    </row>
    <row r="32" spans="1:21" ht="33.75">
      <c r="A32" s="458">
        <v>17</v>
      </c>
      <c r="B32" s="299" t="s">
        <v>823</v>
      </c>
      <c r="C32" s="311" t="s">
        <v>824</v>
      </c>
      <c r="D32" s="311" t="s">
        <v>825</v>
      </c>
      <c r="E32" s="311" t="s">
        <v>222</v>
      </c>
      <c r="F32" s="299" t="s">
        <v>826</v>
      </c>
      <c r="G32" s="299" t="s">
        <v>157</v>
      </c>
      <c r="H32" s="311">
        <v>1</v>
      </c>
      <c r="I32" s="311">
        <v>0</v>
      </c>
      <c r="J32" s="311">
        <v>2007</v>
      </c>
      <c r="K32" s="311" t="s">
        <v>1086</v>
      </c>
      <c r="L32" s="311" t="s">
        <v>827</v>
      </c>
      <c r="M32" s="311" t="s">
        <v>222</v>
      </c>
      <c r="N32" s="300" t="s">
        <v>738</v>
      </c>
      <c r="O32" s="311"/>
      <c r="P32" s="311"/>
      <c r="Q32" s="312" t="s">
        <v>1212</v>
      </c>
      <c r="R32" s="312" t="s">
        <v>1213</v>
      </c>
      <c r="S32" s="312" t="s">
        <v>827</v>
      </c>
      <c r="T32" s="312" t="s">
        <v>827</v>
      </c>
      <c r="U32" s="308" t="s">
        <v>140</v>
      </c>
    </row>
    <row r="33" spans="1:21" ht="22.5">
      <c r="A33" s="302">
        <v>18</v>
      </c>
      <c r="B33" s="299" t="s">
        <v>828</v>
      </c>
      <c r="C33" s="299" t="s">
        <v>829</v>
      </c>
      <c r="D33" s="299" t="s">
        <v>830</v>
      </c>
      <c r="E33" s="299" t="s">
        <v>831</v>
      </c>
      <c r="F33" s="299" t="s">
        <v>832</v>
      </c>
      <c r="G33" s="299">
        <v>4485</v>
      </c>
      <c r="H33" s="299">
        <v>2</v>
      </c>
      <c r="I33" s="299">
        <v>0</v>
      </c>
      <c r="J33" s="299">
        <v>2009</v>
      </c>
      <c r="K33" s="299" t="s">
        <v>1087</v>
      </c>
      <c r="L33" s="299" t="s">
        <v>833</v>
      </c>
      <c r="M33" s="299" t="s">
        <v>222</v>
      </c>
      <c r="N33" s="300">
        <v>44900</v>
      </c>
      <c r="O33" s="299"/>
      <c r="P33" s="307"/>
      <c r="Q33" s="301" t="s">
        <v>1212</v>
      </c>
      <c r="R33" s="301" t="s">
        <v>1213</v>
      </c>
      <c r="S33" s="301" t="s">
        <v>1212</v>
      </c>
      <c r="T33" s="301" t="s">
        <v>1213</v>
      </c>
      <c r="U33" s="308" t="s">
        <v>140</v>
      </c>
    </row>
    <row r="34" spans="1:21" ht="22.5">
      <c r="A34" s="458">
        <v>19</v>
      </c>
      <c r="B34" s="302" t="s">
        <v>834</v>
      </c>
      <c r="C34" s="302">
        <v>5320</v>
      </c>
      <c r="D34" s="302">
        <v>3402</v>
      </c>
      <c r="E34" s="302" t="s">
        <v>835</v>
      </c>
      <c r="F34" s="302" t="s">
        <v>832</v>
      </c>
      <c r="G34" s="302">
        <v>3595</v>
      </c>
      <c r="H34" s="302">
        <v>2</v>
      </c>
      <c r="I34" s="302">
        <v>0</v>
      </c>
      <c r="J34" s="302">
        <v>1998</v>
      </c>
      <c r="K34" s="302" t="s">
        <v>1088</v>
      </c>
      <c r="L34" s="302" t="s">
        <v>836</v>
      </c>
      <c r="M34" s="302" t="s">
        <v>222</v>
      </c>
      <c r="N34" s="300" t="s">
        <v>738</v>
      </c>
      <c r="O34" s="302"/>
      <c r="P34" s="302"/>
      <c r="Q34" s="312" t="s">
        <v>1212</v>
      </c>
      <c r="R34" s="312" t="s">
        <v>1213</v>
      </c>
      <c r="S34" s="299" t="s">
        <v>827</v>
      </c>
      <c r="T34" s="299" t="s">
        <v>827</v>
      </c>
      <c r="U34" s="308" t="s">
        <v>140</v>
      </c>
    </row>
    <row r="35" spans="1:21" ht="22.5">
      <c r="A35" s="302">
        <v>20</v>
      </c>
      <c r="B35" s="299" t="s">
        <v>837</v>
      </c>
      <c r="C35" s="299" t="s">
        <v>837</v>
      </c>
      <c r="D35" s="299" t="s">
        <v>838</v>
      </c>
      <c r="E35" s="299" t="s">
        <v>839</v>
      </c>
      <c r="F35" s="299" t="s">
        <v>832</v>
      </c>
      <c r="G35" s="299">
        <v>4750</v>
      </c>
      <c r="H35" s="299">
        <v>1</v>
      </c>
      <c r="I35" s="299">
        <v>0</v>
      </c>
      <c r="J35" s="299">
        <v>2003</v>
      </c>
      <c r="K35" s="299" t="s">
        <v>1089</v>
      </c>
      <c r="L35" s="299" t="s">
        <v>840</v>
      </c>
      <c r="M35" s="299" t="s">
        <v>222</v>
      </c>
      <c r="N35" s="300" t="s">
        <v>738</v>
      </c>
      <c r="O35" s="299"/>
      <c r="P35" s="307"/>
      <c r="Q35" s="312" t="s">
        <v>1212</v>
      </c>
      <c r="R35" s="312" t="s">
        <v>1213</v>
      </c>
      <c r="S35" s="299" t="s">
        <v>827</v>
      </c>
      <c r="T35" s="299" t="s">
        <v>827</v>
      </c>
      <c r="U35" s="308" t="s">
        <v>140</v>
      </c>
    </row>
    <row r="36" spans="1:21" ht="22.5">
      <c r="A36" s="458">
        <v>21</v>
      </c>
      <c r="B36" s="299" t="s">
        <v>841</v>
      </c>
      <c r="C36" s="299" t="s">
        <v>842</v>
      </c>
      <c r="D36" s="299" t="s">
        <v>843</v>
      </c>
      <c r="E36" s="299" t="s">
        <v>844</v>
      </c>
      <c r="F36" s="299" t="s">
        <v>845</v>
      </c>
      <c r="G36" s="299" t="s">
        <v>827</v>
      </c>
      <c r="H36" s="299" t="s">
        <v>827</v>
      </c>
      <c r="I36" s="299">
        <v>1360</v>
      </c>
      <c r="J36" s="299">
        <v>2013</v>
      </c>
      <c r="K36" s="299" t="s">
        <v>827</v>
      </c>
      <c r="L36" s="301">
        <v>42786</v>
      </c>
      <c r="M36" s="299" t="s">
        <v>782</v>
      </c>
      <c r="N36" s="300">
        <v>10000</v>
      </c>
      <c r="O36" s="299"/>
      <c r="P36" s="299"/>
      <c r="Q36" s="309" t="s">
        <v>1212</v>
      </c>
      <c r="R36" s="309" t="s">
        <v>1213</v>
      </c>
      <c r="S36" s="309" t="s">
        <v>1212</v>
      </c>
      <c r="T36" s="309" t="s">
        <v>1213</v>
      </c>
      <c r="U36" s="313" t="s">
        <v>740</v>
      </c>
    </row>
    <row r="37" spans="1:21" ht="22.5">
      <c r="A37" s="302">
        <v>22</v>
      </c>
      <c r="B37" s="299" t="s">
        <v>846</v>
      </c>
      <c r="C37" s="299" t="s">
        <v>842</v>
      </c>
      <c r="D37" s="299" t="s">
        <v>847</v>
      </c>
      <c r="E37" s="299" t="s">
        <v>848</v>
      </c>
      <c r="F37" s="299" t="s">
        <v>774</v>
      </c>
      <c r="G37" s="299" t="s">
        <v>827</v>
      </c>
      <c r="H37" s="299" t="s">
        <v>827</v>
      </c>
      <c r="I37" s="299">
        <v>1225</v>
      </c>
      <c r="J37" s="299">
        <v>2001</v>
      </c>
      <c r="K37" s="299" t="s">
        <v>827</v>
      </c>
      <c r="L37" s="299" t="s">
        <v>849</v>
      </c>
      <c r="M37" s="299" t="s">
        <v>222</v>
      </c>
      <c r="N37" s="300" t="s">
        <v>738</v>
      </c>
      <c r="O37" s="299"/>
      <c r="P37" s="307"/>
      <c r="Q37" s="312" t="s">
        <v>1212</v>
      </c>
      <c r="R37" s="312" t="s">
        <v>1213</v>
      </c>
      <c r="S37" s="299" t="s">
        <v>827</v>
      </c>
      <c r="T37" s="299" t="s">
        <v>827</v>
      </c>
      <c r="U37" s="308" t="s">
        <v>140</v>
      </c>
    </row>
    <row r="38" spans="1:21" ht="33.75">
      <c r="A38" s="458">
        <v>23</v>
      </c>
      <c r="B38" s="299" t="s">
        <v>850</v>
      </c>
      <c r="C38" s="299" t="s">
        <v>850</v>
      </c>
      <c r="D38" s="299">
        <v>199502</v>
      </c>
      <c r="E38" s="299" t="s">
        <v>851</v>
      </c>
      <c r="F38" s="299" t="s">
        <v>852</v>
      </c>
      <c r="G38" s="299" t="s">
        <v>827</v>
      </c>
      <c r="H38" s="299" t="s">
        <v>827</v>
      </c>
      <c r="I38" s="299">
        <v>6000</v>
      </c>
      <c r="J38" s="299">
        <v>1985</v>
      </c>
      <c r="K38" s="299" t="s">
        <v>827</v>
      </c>
      <c r="L38" s="299" t="s">
        <v>853</v>
      </c>
      <c r="M38" s="299" t="s">
        <v>222</v>
      </c>
      <c r="N38" s="300" t="s">
        <v>738</v>
      </c>
      <c r="O38" s="299"/>
      <c r="P38" s="307"/>
      <c r="Q38" s="312" t="s">
        <v>1212</v>
      </c>
      <c r="R38" s="312" t="s">
        <v>1213</v>
      </c>
      <c r="S38" s="299" t="s">
        <v>827</v>
      </c>
      <c r="T38" s="299" t="s">
        <v>827</v>
      </c>
      <c r="U38" s="308" t="s">
        <v>140</v>
      </c>
    </row>
    <row r="39" spans="1:21" ht="22.5">
      <c r="A39" s="302">
        <v>24</v>
      </c>
      <c r="B39" s="302" t="s">
        <v>854</v>
      </c>
      <c r="C39" s="302" t="s">
        <v>855</v>
      </c>
      <c r="D39" s="302">
        <v>1775</v>
      </c>
      <c r="E39" s="302" t="s">
        <v>856</v>
      </c>
      <c r="F39" s="302" t="s">
        <v>857</v>
      </c>
      <c r="G39" s="299" t="s">
        <v>827</v>
      </c>
      <c r="H39" s="299" t="s">
        <v>827</v>
      </c>
      <c r="I39" s="299">
        <v>3500</v>
      </c>
      <c r="J39" s="299">
        <v>1986</v>
      </c>
      <c r="K39" s="299" t="s">
        <v>827</v>
      </c>
      <c r="L39" s="299" t="s">
        <v>858</v>
      </c>
      <c r="M39" s="299" t="s">
        <v>222</v>
      </c>
      <c r="N39" s="300" t="s">
        <v>738</v>
      </c>
      <c r="O39" s="299"/>
      <c r="P39" s="307"/>
      <c r="Q39" s="312" t="s">
        <v>1212</v>
      </c>
      <c r="R39" s="312" t="s">
        <v>1213</v>
      </c>
      <c r="S39" s="299" t="s">
        <v>827</v>
      </c>
      <c r="T39" s="301" t="s">
        <v>827</v>
      </c>
      <c r="U39" s="308" t="s">
        <v>140</v>
      </c>
    </row>
    <row r="40" spans="1:21" ht="33.75">
      <c r="A40" s="458">
        <v>25</v>
      </c>
      <c r="B40" s="299" t="s">
        <v>854</v>
      </c>
      <c r="C40" s="299" t="s">
        <v>859</v>
      </c>
      <c r="D40" s="299" t="s">
        <v>860</v>
      </c>
      <c r="E40" s="299" t="s">
        <v>861</v>
      </c>
      <c r="F40" s="299" t="s">
        <v>862</v>
      </c>
      <c r="G40" s="299" t="s">
        <v>827</v>
      </c>
      <c r="H40" s="299" t="s">
        <v>827</v>
      </c>
      <c r="I40" s="299">
        <v>4000</v>
      </c>
      <c r="J40" s="299">
        <v>1976</v>
      </c>
      <c r="K40" s="299" t="s">
        <v>827</v>
      </c>
      <c r="L40" s="299" t="s">
        <v>863</v>
      </c>
      <c r="M40" s="299" t="s">
        <v>222</v>
      </c>
      <c r="N40" s="300" t="s">
        <v>738</v>
      </c>
      <c r="O40" s="299"/>
      <c r="P40" s="299"/>
      <c r="Q40" s="312" t="s">
        <v>1212</v>
      </c>
      <c r="R40" s="312" t="s">
        <v>1213</v>
      </c>
      <c r="S40" s="299" t="s">
        <v>827</v>
      </c>
      <c r="T40" s="299" t="s">
        <v>827</v>
      </c>
      <c r="U40" s="308" t="s">
        <v>140</v>
      </c>
    </row>
    <row r="41" spans="1:21" ht="45">
      <c r="A41" s="302">
        <v>26</v>
      </c>
      <c r="B41" s="299" t="s">
        <v>864</v>
      </c>
      <c r="C41" s="299" t="s">
        <v>865</v>
      </c>
      <c r="D41" s="299" t="s">
        <v>866</v>
      </c>
      <c r="E41" s="299" t="s">
        <v>867</v>
      </c>
      <c r="F41" s="299" t="s">
        <v>868</v>
      </c>
      <c r="G41" s="299" t="s">
        <v>827</v>
      </c>
      <c r="H41" s="299" t="s">
        <v>827</v>
      </c>
      <c r="I41" s="299">
        <v>0</v>
      </c>
      <c r="J41" s="299">
        <v>2001</v>
      </c>
      <c r="K41" s="299" t="s">
        <v>827</v>
      </c>
      <c r="L41" s="299" t="s">
        <v>869</v>
      </c>
      <c r="M41" s="299" t="s">
        <v>222</v>
      </c>
      <c r="N41" s="300" t="s">
        <v>738</v>
      </c>
      <c r="O41" s="299"/>
      <c r="P41" s="299"/>
      <c r="Q41" s="312" t="s">
        <v>1212</v>
      </c>
      <c r="R41" s="312" t="s">
        <v>1213</v>
      </c>
      <c r="S41" s="299" t="s">
        <v>827</v>
      </c>
      <c r="T41" s="299" t="s">
        <v>827</v>
      </c>
      <c r="U41" s="308" t="s">
        <v>140</v>
      </c>
    </row>
    <row r="42" spans="1:21" ht="57" thickBot="1">
      <c r="A42" s="458">
        <v>27</v>
      </c>
      <c r="B42" s="311" t="s">
        <v>870</v>
      </c>
      <c r="C42" s="311" t="s">
        <v>871</v>
      </c>
      <c r="D42" s="311" t="s">
        <v>872</v>
      </c>
      <c r="E42" s="311" t="s">
        <v>873</v>
      </c>
      <c r="F42" s="299" t="s">
        <v>874</v>
      </c>
      <c r="G42" s="311" t="s">
        <v>827</v>
      </c>
      <c r="H42" s="311" t="s">
        <v>827</v>
      </c>
      <c r="I42" s="311">
        <v>0</v>
      </c>
      <c r="J42" s="311">
        <v>2014</v>
      </c>
      <c r="K42" s="311" t="s">
        <v>827</v>
      </c>
      <c r="L42" s="311" t="s">
        <v>875</v>
      </c>
      <c r="M42" s="311" t="s">
        <v>782</v>
      </c>
      <c r="N42" s="459">
        <v>35700</v>
      </c>
      <c r="O42" s="311"/>
      <c r="P42" s="311"/>
      <c r="Q42" s="312" t="s">
        <v>1212</v>
      </c>
      <c r="R42" s="312" t="s">
        <v>1213</v>
      </c>
      <c r="S42" s="312" t="s">
        <v>1212</v>
      </c>
      <c r="T42" s="312" t="s">
        <v>1213</v>
      </c>
      <c r="U42" s="311" t="s">
        <v>740</v>
      </c>
    </row>
    <row r="43" spans="1:21" ht="13.5" thickBot="1">
      <c r="A43" s="586" t="s">
        <v>876</v>
      </c>
      <c r="B43" s="587"/>
      <c r="C43" s="587"/>
      <c r="D43" s="587"/>
      <c r="E43" s="587"/>
      <c r="F43" s="587"/>
      <c r="G43" s="588"/>
      <c r="H43" s="284"/>
      <c r="I43" s="284"/>
      <c r="J43" s="284"/>
      <c r="K43" s="284"/>
      <c r="L43" s="284"/>
      <c r="M43" s="284"/>
      <c r="N43" s="285"/>
      <c r="O43" s="284"/>
      <c r="P43" s="284"/>
      <c r="Q43" s="284"/>
      <c r="R43" s="284"/>
      <c r="S43" s="284"/>
      <c r="T43" s="286"/>
      <c r="U43" s="286"/>
    </row>
    <row r="44" spans="1:21" ht="12.75">
      <c r="A44" s="580" t="s">
        <v>710</v>
      </c>
      <c r="B44" s="581"/>
      <c r="C44" s="581"/>
      <c r="D44" s="581"/>
      <c r="E44" s="581"/>
      <c r="F44" s="581"/>
      <c r="G44" s="581"/>
      <c r="H44" s="581"/>
      <c r="I44" s="581"/>
      <c r="J44" s="581"/>
      <c r="K44" s="581"/>
      <c r="L44" s="581"/>
      <c r="M44" s="581"/>
      <c r="N44" s="581"/>
      <c r="O44" s="581"/>
      <c r="P44" s="581"/>
      <c r="Q44" s="581"/>
      <c r="R44" s="581"/>
      <c r="S44" s="581"/>
      <c r="T44" s="581"/>
      <c r="U44" s="610"/>
    </row>
    <row r="45" spans="1:21" ht="12.75">
      <c r="A45" s="582" t="s">
        <v>139</v>
      </c>
      <c r="B45" s="572" t="s">
        <v>711</v>
      </c>
      <c r="C45" s="572" t="s">
        <v>712</v>
      </c>
      <c r="D45" s="572" t="s">
        <v>713</v>
      </c>
      <c r="E45" s="572" t="s">
        <v>714</v>
      </c>
      <c r="F45" s="572" t="s">
        <v>715</v>
      </c>
      <c r="G45" s="572" t="s">
        <v>716</v>
      </c>
      <c r="H45" s="572" t="s">
        <v>717</v>
      </c>
      <c r="I45" s="572" t="s">
        <v>718</v>
      </c>
      <c r="J45" s="572" t="s">
        <v>719</v>
      </c>
      <c r="K45" s="572" t="s">
        <v>720</v>
      </c>
      <c r="L45" s="589" t="s">
        <v>721</v>
      </c>
      <c r="M45" s="589" t="s">
        <v>722</v>
      </c>
      <c r="N45" s="591" t="s">
        <v>723</v>
      </c>
      <c r="O45" s="589" t="s">
        <v>724</v>
      </c>
      <c r="P45" s="589"/>
      <c r="Q45" s="568" t="s">
        <v>725</v>
      </c>
      <c r="R45" s="569"/>
      <c r="S45" s="568" t="s">
        <v>726</v>
      </c>
      <c r="T45" s="569"/>
      <c r="U45" s="589" t="s">
        <v>727</v>
      </c>
    </row>
    <row r="46" spans="1:21" ht="12.75">
      <c r="A46" s="582"/>
      <c r="B46" s="573"/>
      <c r="C46" s="573"/>
      <c r="D46" s="573"/>
      <c r="E46" s="573"/>
      <c r="F46" s="573"/>
      <c r="G46" s="573"/>
      <c r="H46" s="573"/>
      <c r="I46" s="573"/>
      <c r="J46" s="573"/>
      <c r="K46" s="573"/>
      <c r="L46" s="589"/>
      <c r="M46" s="589"/>
      <c r="N46" s="591"/>
      <c r="O46" s="589"/>
      <c r="P46" s="589"/>
      <c r="Q46" s="570"/>
      <c r="R46" s="571"/>
      <c r="S46" s="570"/>
      <c r="T46" s="571"/>
      <c r="U46" s="589"/>
    </row>
    <row r="47" spans="1:21" ht="13.5" thickBot="1">
      <c r="A47" s="583"/>
      <c r="B47" s="574"/>
      <c r="C47" s="574"/>
      <c r="D47" s="574"/>
      <c r="E47" s="574"/>
      <c r="F47" s="574"/>
      <c r="G47" s="574"/>
      <c r="H47" s="574"/>
      <c r="I47" s="574"/>
      <c r="J47" s="574"/>
      <c r="K47" s="574"/>
      <c r="L47" s="590"/>
      <c r="M47" s="590"/>
      <c r="N47" s="287" t="s">
        <v>728</v>
      </c>
      <c r="O47" s="288" t="s">
        <v>729</v>
      </c>
      <c r="P47" s="288" t="s">
        <v>730</v>
      </c>
      <c r="Q47" s="288" t="s">
        <v>731</v>
      </c>
      <c r="R47" s="288" t="s">
        <v>732</v>
      </c>
      <c r="S47" s="288" t="s">
        <v>731</v>
      </c>
      <c r="T47" s="288" t="s">
        <v>732</v>
      </c>
      <c r="U47" s="589"/>
    </row>
    <row r="48" spans="1:21" ht="26.25" thickBot="1">
      <c r="A48" s="226">
        <v>28</v>
      </c>
      <c r="B48" s="226" t="s">
        <v>877</v>
      </c>
      <c r="C48" s="226" t="s">
        <v>878</v>
      </c>
      <c r="D48" s="226" t="s">
        <v>879</v>
      </c>
      <c r="E48" s="226" t="s">
        <v>880</v>
      </c>
      <c r="F48" s="226" t="s">
        <v>881</v>
      </c>
      <c r="G48" s="226" t="s">
        <v>882</v>
      </c>
      <c r="H48" s="226">
        <v>7</v>
      </c>
      <c r="I48" s="226"/>
      <c r="J48" s="226">
        <v>2008</v>
      </c>
      <c r="K48" s="289">
        <v>249591</v>
      </c>
      <c r="L48" s="226" t="s">
        <v>883</v>
      </c>
      <c r="M48" s="226" t="s">
        <v>884</v>
      </c>
      <c r="N48" s="249">
        <v>15200</v>
      </c>
      <c r="O48" s="226" t="s">
        <v>740</v>
      </c>
      <c r="P48" s="226" t="s">
        <v>740</v>
      </c>
      <c r="Q48" s="291" t="s">
        <v>1212</v>
      </c>
      <c r="R48" s="291" t="s">
        <v>1213</v>
      </c>
      <c r="S48" s="272" t="s">
        <v>1212</v>
      </c>
      <c r="T48" s="291" t="s">
        <v>1213</v>
      </c>
      <c r="U48" s="218" t="s">
        <v>140</v>
      </c>
    </row>
    <row r="49" spans="1:21" ht="13.5" thickBot="1">
      <c r="A49" s="314" t="s">
        <v>885</v>
      </c>
      <c r="B49" s="315"/>
      <c r="C49" s="315"/>
      <c r="D49" s="315"/>
      <c r="E49" s="316"/>
      <c r="F49" s="317"/>
      <c r="G49" s="318"/>
      <c r="H49" s="319"/>
      <c r="I49" s="284"/>
      <c r="J49" s="284"/>
      <c r="K49" s="284"/>
      <c r="L49" s="284"/>
      <c r="M49" s="284"/>
      <c r="N49" s="285"/>
      <c r="O49" s="284"/>
      <c r="P49" s="284"/>
      <c r="Q49" s="284"/>
      <c r="R49" s="284"/>
      <c r="S49" s="284"/>
      <c r="T49" s="286"/>
      <c r="U49" s="286"/>
    </row>
    <row r="50" spans="1:21" ht="12.75">
      <c r="A50" s="580" t="s">
        <v>710</v>
      </c>
      <c r="B50" s="581"/>
      <c r="C50" s="581"/>
      <c r="D50" s="581"/>
      <c r="E50" s="581"/>
      <c r="F50" s="581"/>
      <c r="G50" s="581"/>
      <c r="H50" s="581"/>
      <c r="I50" s="581"/>
      <c r="J50" s="581"/>
      <c r="K50" s="581"/>
      <c r="L50" s="581"/>
      <c r="M50" s="581"/>
      <c r="N50" s="581"/>
      <c r="O50" s="581"/>
      <c r="P50" s="581"/>
      <c r="Q50" s="581"/>
      <c r="R50" s="581"/>
      <c r="S50" s="581"/>
      <c r="T50" s="581"/>
      <c r="U50" s="599"/>
    </row>
    <row r="51" spans="1:21" ht="12.75">
      <c r="A51" s="605" t="s">
        <v>139</v>
      </c>
      <c r="B51" s="572" t="s">
        <v>711</v>
      </c>
      <c r="C51" s="572" t="s">
        <v>712</v>
      </c>
      <c r="D51" s="572" t="s">
        <v>713</v>
      </c>
      <c r="E51" s="572" t="s">
        <v>714</v>
      </c>
      <c r="F51" s="572" t="s">
        <v>715</v>
      </c>
      <c r="G51" s="572" t="s">
        <v>716</v>
      </c>
      <c r="H51" s="572" t="s">
        <v>717</v>
      </c>
      <c r="I51" s="572" t="s">
        <v>718</v>
      </c>
      <c r="J51" s="572" t="s">
        <v>719</v>
      </c>
      <c r="K51" s="572" t="s">
        <v>720</v>
      </c>
      <c r="L51" s="572" t="s">
        <v>721</v>
      </c>
      <c r="M51" s="572" t="s">
        <v>722</v>
      </c>
      <c r="N51" s="608" t="s">
        <v>723</v>
      </c>
      <c r="O51" s="568" t="s">
        <v>724</v>
      </c>
      <c r="P51" s="569"/>
      <c r="Q51" s="568" t="s">
        <v>725</v>
      </c>
      <c r="R51" s="569"/>
      <c r="S51" s="568" t="s">
        <v>726</v>
      </c>
      <c r="T51" s="569"/>
      <c r="U51" s="568" t="s">
        <v>727</v>
      </c>
    </row>
    <row r="52" spans="1:21" ht="12.75">
      <c r="A52" s="606"/>
      <c r="B52" s="573"/>
      <c r="C52" s="573"/>
      <c r="D52" s="573"/>
      <c r="E52" s="573"/>
      <c r="F52" s="573"/>
      <c r="G52" s="573"/>
      <c r="H52" s="573"/>
      <c r="I52" s="573"/>
      <c r="J52" s="573"/>
      <c r="K52" s="573"/>
      <c r="L52" s="573"/>
      <c r="M52" s="573"/>
      <c r="N52" s="609"/>
      <c r="O52" s="570"/>
      <c r="P52" s="571"/>
      <c r="Q52" s="570"/>
      <c r="R52" s="571"/>
      <c r="S52" s="570"/>
      <c r="T52" s="571"/>
      <c r="U52" s="613"/>
    </row>
    <row r="53" spans="1:21" ht="13.5" thickBot="1">
      <c r="A53" s="607"/>
      <c r="B53" s="574"/>
      <c r="C53" s="574"/>
      <c r="D53" s="574"/>
      <c r="E53" s="574"/>
      <c r="F53" s="574"/>
      <c r="G53" s="574"/>
      <c r="H53" s="574"/>
      <c r="I53" s="574"/>
      <c r="J53" s="574"/>
      <c r="K53" s="574"/>
      <c r="L53" s="574"/>
      <c r="M53" s="574"/>
      <c r="N53" s="287" t="s">
        <v>886</v>
      </c>
      <c r="O53" s="288" t="s">
        <v>729</v>
      </c>
      <c r="P53" s="288" t="s">
        <v>730</v>
      </c>
      <c r="Q53" s="288" t="s">
        <v>731</v>
      </c>
      <c r="R53" s="288" t="s">
        <v>732</v>
      </c>
      <c r="S53" s="288" t="s">
        <v>731</v>
      </c>
      <c r="T53" s="288" t="s">
        <v>732</v>
      </c>
      <c r="U53" s="614"/>
    </row>
    <row r="54" spans="1:21" ht="25.5">
      <c r="A54" s="320">
        <v>29</v>
      </c>
      <c r="B54" s="320" t="s">
        <v>887</v>
      </c>
      <c r="C54" s="320" t="s">
        <v>888</v>
      </c>
      <c r="D54" s="320" t="s">
        <v>889</v>
      </c>
      <c r="E54" s="320" t="s">
        <v>890</v>
      </c>
      <c r="F54" s="320" t="s">
        <v>891</v>
      </c>
      <c r="G54" s="320">
        <v>1390</v>
      </c>
      <c r="H54" s="320">
        <v>5</v>
      </c>
      <c r="I54" s="321" t="s">
        <v>892</v>
      </c>
      <c r="J54" s="320">
        <v>2000</v>
      </c>
      <c r="K54" s="320">
        <v>255341</v>
      </c>
      <c r="L54" s="320" t="s">
        <v>893</v>
      </c>
      <c r="M54" s="320" t="s">
        <v>222</v>
      </c>
      <c r="N54" s="261" t="s">
        <v>738</v>
      </c>
      <c r="O54" s="320" t="s">
        <v>222</v>
      </c>
      <c r="P54" s="320"/>
      <c r="Q54" s="320" t="s">
        <v>1212</v>
      </c>
      <c r="R54" s="322" t="s">
        <v>1213</v>
      </c>
      <c r="S54" s="320"/>
      <c r="T54" s="322"/>
      <c r="U54" s="323" t="s">
        <v>140</v>
      </c>
    </row>
    <row r="55" spans="1:21" ht="26.25" thickBot="1">
      <c r="A55" s="324">
        <v>30</v>
      </c>
      <c r="B55" s="324" t="s">
        <v>800</v>
      </c>
      <c r="C55" s="324" t="s">
        <v>894</v>
      </c>
      <c r="D55" s="324" t="s">
        <v>895</v>
      </c>
      <c r="E55" s="324" t="s">
        <v>896</v>
      </c>
      <c r="F55" s="324" t="s">
        <v>737</v>
      </c>
      <c r="G55" s="324">
        <v>2198</v>
      </c>
      <c r="H55" s="324">
        <v>9</v>
      </c>
      <c r="I55" s="324" t="s">
        <v>897</v>
      </c>
      <c r="J55" s="324">
        <v>2014</v>
      </c>
      <c r="K55" s="324">
        <v>55827</v>
      </c>
      <c r="L55" s="324" t="s">
        <v>898</v>
      </c>
      <c r="M55" s="324"/>
      <c r="N55" s="261">
        <v>53000</v>
      </c>
      <c r="O55" s="324" t="s">
        <v>899</v>
      </c>
      <c r="P55" s="324"/>
      <c r="Q55" s="324" t="s">
        <v>1212</v>
      </c>
      <c r="R55" s="322" t="s">
        <v>1213</v>
      </c>
      <c r="S55" s="324" t="s">
        <v>1212</v>
      </c>
      <c r="T55" s="322" t="s">
        <v>1213</v>
      </c>
      <c r="U55" s="325"/>
    </row>
    <row r="56" spans="1:21" ht="13.5" thickBot="1">
      <c r="A56" s="575" t="s">
        <v>900</v>
      </c>
      <c r="B56" s="576"/>
      <c r="C56" s="576"/>
      <c r="D56" s="576"/>
      <c r="E56" s="577"/>
      <c r="F56" s="578"/>
      <c r="G56" s="579"/>
      <c r="H56" s="579"/>
      <c r="I56" s="579"/>
      <c r="J56" s="579"/>
      <c r="K56" s="579"/>
      <c r="L56" s="579"/>
      <c r="M56" s="284"/>
      <c r="N56" s="285"/>
      <c r="O56" s="284"/>
      <c r="P56" s="284"/>
      <c r="Q56" s="284"/>
      <c r="R56" s="284"/>
      <c r="S56" s="284"/>
      <c r="T56" s="286"/>
      <c r="U56" s="284"/>
    </row>
    <row r="57" spans="1:21" ht="12.75">
      <c r="A57" s="580" t="s">
        <v>710</v>
      </c>
      <c r="B57" s="581"/>
      <c r="C57" s="581"/>
      <c r="D57" s="581"/>
      <c r="E57" s="581"/>
      <c r="F57" s="581"/>
      <c r="G57" s="581"/>
      <c r="H57" s="581"/>
      <c r="I57" s="581"/>
      <c r="J57" s="581"/>
      <c r="K57" s="581"/>
      <c r="L57" s="581"/>
      <c r="M57" s="581"/>
      <c r="N57" s="581"/>
      <c r="O57" s="581"/>
      <c r="P57" s="581"/>
      <c r="Q57" s="581"/>
      <c r="R57" s="581"/>
      <c r="S57" s="581"/>
      <c r="T57" s="581"/>
      <c r="U57" s="284"/>
    </row>
    <row r="58" spans="1:21" ht="12.75">
      <c r="A58" s="582" t="s">
        <v>139</v>
      </c>
      <c r="B58" s="572" t="s">
        <v>711</v>
      </c>
      <c r="C58" s="572" t="s">
        <v>712</v>
      </c>
      <c r="D58" s="572" t="s">
        <v>713</v>
      </c>
      <c r="E58" s="572" t="s">
        <v>714</v>
      </c>
      <c r="F58" s="572" t="s">
        <v>715</v>
      </c>
      <c r="G58" s="572" t="s">
        <v>716</v>
      </c>
      <c r="H58" s="572" t="s">
        <v>717</v>
      </c>
      <c r="I58" s="572" t="s">
        <v>718</v>
      </c>
      <c r="J58" s="572" t="s">
        <v>719</v>
      </c>
      <c r="K58" s="572" t="s">
        <v>720</v>
      </c>
      <c r="L58" s="589" t="s">
        <v>721</v>
      </c>
      <c r="M58" s="589" t="s">
        <v>722</v>
      </c>
      <c r="N58" s="591" t="s">
        <v>723</v>
      </c>
      <c r="O58" s="589" t="s">
        <v>724</v>
      </c>
      <c r="P58" s="589"/>
      <c r="Q58" s="568" t="s">
        <v>725</v>
      </c>
      <c r="R58" s="569"/>
      <c r="S58" s="568" t="s">
        <v>726</v>
      </c>
      <c r="T58" s="569"/>
      <c r="U58" s="284"/>
    </row>
    <row r="59" spans="1:21" ht="12.75">
      <c r="A59" s="582"/>
      <c r="B59" s="573"/>
      <c r="C59" s="573"/>
      <c r="D59" s="573"/>
      <c r="E59" s="573"/>
      <c r="F59" s="573"/>
      <c r="G59" s="573"/>
      <c r="H59" s="573"/>
      <c r="I59" s="573"/>
      <c r="J59" s="573"/>
      <c r="K59" s="573"/>
      <c r="L59" s="589"/>
      <c r="M59" s="589"/>
      <c r="N59" s="591"/>
      <c r="O59" s="589"/>
      <c r="P59" s="589"/>
      <c r="Q59" s="570"/>
      <c r="R59" s="571"/>
      <c r="S59" s="570"/>
      <c r="T59" s="571"/>
      <c r="U59" s="284"/>
    </row>
    <row r="60" spans="1:21" ht="13.5" thickBot="1">
      <c r="A60" s="583"/>
      <c r="B60" s="574"/>
      <c r="C60" s="574"/>
      <c r="D60" s="574"/>
      <c r="E60" s="574"/>
      <c r="F60" s="574"/>
      <c r="G60" s="574"/>
      <c r="H60" s="574"/>
      <c r="I60" s="574"/>
      <c r="J60" s="574"/>
      <c r="K60" s="574"/>
      <c r="L60" s="590"/>
      <c r="M60" s="590"/>
      <c r="N60" s="287" t="s">
        <v>886</v>
      </c>
      <c r="O60" s="288" t="s">
        <v>729</v>
      </c>
      <c r="P60" s="288" t="s">
        <v>730</v>
      </c>
      <c r="Q60" s="288" t="s">
        <v>731</v>
      </c>
      <c r="R60" s="288" t="s">
        <v>732</v>
      </c>
      <c r="S60" s="288" t="s">
        <v>731</v>
      </c>
      <c r="T60" s="288" t="s">
        <v>732</v>
      </c>
      <c r="U60" s="284"/>
    </row>
    <row r="61" spans="1:21" ht="77.25" thickBot="1">
      <c r="A61" s="272">
        <v>31</v>
      </c>
      <c r="B61" s="272" t="s">
        <v>901</v>
      </c>
      <c r="C61" s="272" t="s">
        <v>902</v>
      </c>
      <c r="D61" s="272" t="s">
        <v>903</v>
      </c>
      <c r="E61" s="272" t="s">
        <v>904</v>
      </c>
      <c r="F61" s="272" t="s">
        <v>737</v>
      </c>
      <c r="G61" s="272">
        <v>1896</v>
      </c>
      <c r="H61" s="272">
        <v>9</v>
      </c>
      <c r="I61" s="272">
        <v>980</v>
      </c>
      <c r="J61" s="272">
        <v>2006</v>
      </c>
      <c r="K61" s="272">
        <v>407816</v>
      </c>
      <c r="L61" s="272" t="s">
        <v>905</v>
      </c>
      <c r="M61" s="272" t="s">
        <v>374</v>
      </c>
      <c r="N61" s="326">
        <v>15300</v>
      </c>
      <c r="O61" s="327" t="s">
        <v>906</v>
      </c>
      <c r="P61" s="272">
        <v>1500</v>
      </c>
      <c r="Q61" s="272" t="s">
        <v>1212</v>
      </c>
      <c r="R61" s="290" t="s">
        <v>1213</v>
      </c>
      <c r="S61" s="272" t="s">
        <v>1212</v>
      </c>
      <c r="T61" s="290" t="s">
        <v>1213</v>
      </c>
      <c r="U61" s="284"/>
    </row>
    <row r="62" spans="1:21" ht="64.5" thickBot="1">
      <c r="A62" s="226">
        <v>32</v>
      </c>
      <c r="B62" s="226" t="s">
        <v>901</v>
      </c>
      <c r="C62" s="226" t="s">
        <v>902</v>
      </c>
      <c r="D62" s="226" t="s">
        <v>907</v>
      </c>
      <c r="E62" s="226" t="s">
        <v>908</v>
      </c>
      <c r="F62" s="226" t="s">
        <v>737</v>
      </c>
      <c r="G62" s="226">
        <v>1896</v>
      </c>
      <c r="H62" s="226">
        <v>9</v>
      </c>
      <c r="I62" s="226">
        <v>980</v>
      </c>
      <c r="J62" s="226">
        <v>2006</v>
      </c>
      <c r="K62" s="226">
        <v>220376</v>
      </c>
      <c r="L62" s="226" t="s">
        <v>905</v>
      </c>
      <c r="M62" s="226" t="s">
        <v>374</v>
      </c>
      <c r="N62" s="249">
        <v>22600</v>
      </c>
      <c r="O62" s="327" t="s">
        <v>909</v>
      </c>
      <c r="P62" s="226">
        <v>1350</v>
      </c>
      <c r="Q62" s="272" t="s">
        <v>1212</v>
      </c>
      <c r="R62" s="290" t="s">
        <v>1213</v>
      </c>
      <c r="S62" s="272" t="s">
        <v>1212</v>
      </c>
      <c r="T62" s="290" t="s">
        <v>1213</v>
      </c>
      <c r="U62" s="284"/>
    </row>
    <row r="63" spans="1:21" ht="63.75">
      <c r="A63" s="226">
        <v>33</v>
      </c>
      <c r="B63" s="226" t="s">
        <v>910</v>
      </c>
      <c r="C63" s="226" t="s">
        <v>894</v>
      </c>
      <c r="D63" s="226" t="s">
        <v>911</v>
      </c>
      <c r="E63" s="226" t="s">
        <v>912</v>
      </c>
      <c r="F63" s="226" t="s">
        <v>737</v>
      </c>
      <c r="G63" s="226">
        <v>2198</v>
      </c>
      <c r="H63" s="226">
        <v>9</v>
      </c>
      <c r="I63" s="226">
        <v>750</v>
      </c>
      <c r="J63" s="226">
        <v>2015</v>
      </c>
      <c r="K63" s="226">
        <v>164460</v>
      </c>
      <c r="L63" s="226" t="s">
        <v>913</v>
      </c>
      <c r="M63" s="226" t="s">
        <v>374</v>
      </c>
      <c r="N63" s="249">
        <v>49800</v>
      </c>
      <c r="O63" s="327" t="s">
        <v>909</v>
      </c>
      <c r="P63" s="226">
        <v>1350</v>
      </c>
      <c r="Q63" s="272" t="s">
        <v>1212</v>
      </c>
      <c r="R63" s="290" t="s">
        <v>1213</v>
      </c>
      <c r="S63" s="272" t="s">
        <v>1212</v>
      </c>
      <c r="T63" s="290" t="s">
        <v>1213</v>
      </c>
      <c r="U63" s="284"/>
    </row>
    <row r="64" ht="13.5" thickBot="1">
      <c r="N64" s="233"/>
    </row>
    <row r="65" spans="1:21" ht="13.5" thickBot="1">
      <c r="A65" s="314" t="s">
        <v>914</v>
      </c>
      <c r="B65" s="315"/>
      <c r="C65" s="315"/>
      <c r="D65" s="315"/>
      <c r="E65" s="316"/>
      <c r="F65" s="284"/>
      <c r="G65" s="284"/>
      <c r="H65" s="284"/>
      <c r="I65" s="284"/>
      <c r="J65" s="284"/>
      <c r="K65" s="284"/>
      <c r="L65" s="284"/>
      <c r="M65" s="284"/>
      <c r="N65" s="285"/>
      <c r="O65" s="284"/>
      <c r="P65" s="284"/>
      <c r="Q65" s="284"/>
      <c r="R65" s="284"/>
      <c r="S65" s="284"/>
      <c r="T65" s="284"/>
      <c r="U65" s="332"/>
    </row>
    <row r="66" spans="1:21" ht="12.75">
      <c r="A66" s="580" t="s">
        <v>710</v>
      </c>
      <c r="B66" s="581"/>
      <c r="C66" s="581"/>
      <c r="D66" s="581"/>
      <c r="E66" s="581"/>
      <c r="F66" s="581"/>
      <c r="G66" s="581"/>
      <c r="H66" s="581"/>
      <c r="I66" s="581"/>
      <c r="J66" s="581"/>
      <c r="K66" s="581"/>
      <c r="L66" s="581"/>
      <c r="M66" s="581"/>
      <c r="N66" s="581"/>
      <c r="O66" s="581"/>
      <c r="P66" s="581"/>
      <c r="Q66" s="581"/>
      <c r="R66" s="581"/>
      <c r="S66" s="581"/>
      <c r="T66" s="581"/>
      <c r="U66" s="581"/>
    </row>
    <row r="67" spans="1:21" ht="12.75">
      <c r="A67" s="582" t="s">
        <v>139</v>
      </c>
      <c r="B67" s="572" t="s">
        <v>711</v>
      </c>
      <c r="C67" s="572" t="s">
        <v>712</v>
      </c>
      <c r="D67" s="572" t="s">
        <v>713</v>
      </c>
      <c r="E67" s="572" t="s">
        <v>714</v>
      </c>
      <c r="F67" s="572" t="s">
        <v>715</v>
      </c>
      <c r="G67" s="572" t="s">
        <v>716</v>
      </c>
      <c r="H67" s="572" t="s">
        <v>717</v>
      </c>
      <c r="I67" s="572" t="s">
        <v>718</v>
      </c>
      <c r="J67" s="572" t="s">
        <v>719</v>
      </c>
      <c r="K67" s="572" t="s">
        <v>720</v>
      </c>
      <c r="L67" s="589" t="s">
        <v>721</v>
      </c>
      <c r="M67" s="589" t="s">
        <v>722</v>
      </c>
      <c r="N67" s="591" t="s">
        <v>723</v>
      </c>
      <c r="O67" s="589" t="s">
        <v>724</v>
      </c>
      <c r="P67" s="589"/>
      <c r="Q67" s="568" t="s">
        <v>725</v>
      </c>
      <c r="R67" s="569"/>
      <c r="S67" s="568" t="s">
        <v>726</v>
      </c>
      <c r="T67" s="569"/>
      <c r="U67" s="284"/>
    </row>
    <row r="68" spans="1:21" ht="12.75">
      <c r="A68" s="582"/>
      <c r="B68" s="573"/>
      <c r="C68" s="573"/>
      <c r="D68" s="573"/>
      <c r="E68" s="573"/>
      <c r="F68" s="573"/>
      <c r="G68" s="573"/>
      <c r="H68" s="573"/>
      <c r="I68" s="573"/>
      <c r="J68" s="573"/>
      <c r="K68" s="573"/>
      <c r="L68" s="589"/>
      <c r="M68" s="589"/>
      <c r="N68" s="591"/>
      <c r="O68" s="589"/>
      <c r="P68" s="589"/>
      <c r="Q68" s="570"/>
      <c r="R68" s="571"/>
      <c r="S68" s="570"/>
      <c r="T68" s="571"/>
      <c r="U68" s="284"/>
    </row>
    <row r="69" spans="1:21" ht="13.5" thickBot="1">
      <c r="A69" s="583"/>
      <c r="B69" s="574"/>
      <c r="C69" s="574"/>
      <c r="D69" s="574"/>
      <c r="E69" s="574"/>
      <c r="F69" s="574"/>
      <c r="G69" s="574"/>
      <c r="H69" s="574"/>
      <c r="I69" s="574"/>
      <c r="J69" s="574"/>
      <c r="K69" s="574"/>
      <c r="L69" s="590"/>
      <c r="M69" s="590"/>
      <c r="N69" s="287" t="s">
        <v>886</v>
      </c>
      <c r="O69" s="288" t="s">
        <v>729</v>
      </c>
      <c r="P69" s="288" t="s">
        <v>730</v>
      </c>
      <c r="Q69" s="288" t="s">
        <v>731</v>
      </c>
      <c r="R69" s="288" t="s">
        <v>732</v>
      </c>
      <c r="S69" s="288" t="s">
        <v>731</v>
      </c>
      <c r="T69" s="288" t="s">
        <v>732</v>
      </c>
      <c r="U69" s="284"/>
    </row>
    <row r="70" spans="1:21" ht="25.5">
      <c r="A70" s="226">
        <v>34</v>
      </c>
      <c r="B70" s="226" t="s">
        <v>915</v>
      </c>
      <c r="C70" s="226" t="s">
        <v>916</v>
      </c>
      <c r="D70" s="226">
        <v>648687</v>
      </c>
      <c r="E70" s="226" t="s">
        <v>917</v>
      </c>
      <c r="F70" s="226" t="s">
        <v>832</v>
      </c>
      <c r="G70" s="226">
        <v>2502</v>
      </c>
      <c r="H70" s="226"/>
      <c r="I70" s="226"/>
      <c r="J70" s="226">
        <v>1989</v>
      </c>
      <c r="K70" s="226" t="s">
        <v>918</v>
      </c>
      <c r="L70" s="226">
        <v>1983</v>
      </c>
      <c r="M70" s="226"/>
      <c r="N70" s="249" t="s">
        <v>738</v>
      </c>
      <c r="O70" s="226"/>
      <c r="P70" s="226"/>
      <c r="Q70" s="272" t="s">
        <v>1212</v>
      </c>
      <c r="R70" s="290" t="s">
        <v>1213</v>
      </c>
      <c r="S70" s="226"/>
      <c r="T70" s="226"/>
      <c r="U70" s="284"/>
    </row>
    <row r="71" spans="1:21" ht="12.75">
      <c r="A71" s="226">
        <v>35</v>
      </c>
      <c r="B71" s="226" t="s">
        <v>919</v>
      </c>
      <c r="C71" s="226" t="s">
        <v>920</v>
      </c>
      <c r="D71" s="226">
        <v>108086</v>
      </c>
      <c r="E71" s="226" t="s">
        <v>921</v>
      </c>
      <c r="F71" s="226" t="s">
        <v>922</v>
      </c>
      <c r="G71" s="226"/>
      <c r="H71" s="226" t="s">
        <v>270</v>
      </c>
      <c r="I71" s="226">
        <v>4500</v>
      </c>
      <c r="J71" s="226">
        <v>1983</v>
      </c>
      <c r="K71" s="226"/>
      <c r="L71" s="226">
        <v>1983</v>
      </c>
      <c r="M71" s="226"/>
      <c r="N71" s="249" t="s">
        <v>738</v>
      </c>
      <c r="O71" s="226"/>
      <c r="P71" s="226"/>
      <c r="Q71" s="272" t="s">
        <v>1212</v>
      </c>
      <c r="R71" s="290" t="s">
        <v>1213</v>
      </c>
      <c r="S71" s="226"/>
      <c r="T71" s="226"/>
      <c r="U71" s="284"/>
    </row>
    <row r="72" spans="1:21" ht="25.5">
      <c r="A72" s="226">
        <v>36</v>
      </c>
      <c r="B72" s="226" t="s">
        <v>763</v>
      </c>
      <c r="C72" s="226" t="s">
        <v>923</v>
      </c>
      <c r="D72" s="226" t="s">
        <v>924</v>
      </c>
      <c r="E72" s="226" t="s">
        <v>925</v>
      </c>
      <c r="F72" s="226" t="s">
        <v>737</v>
      </c>
      <c r="G72" s="226">
        <v>1997</v>
      </c>
      <c r="H72" s="226">
        <v>7</v>
      </c>
      <c r="I72" s="226"/>
      <c r="J72" s="226">
        <v>2012</v>
      </c>
      <c r="K72" s="289">
        <v>37040</v>
      </c>
      <c r="L72" s="226">
        <v>2012</v>
      </c>
      <c r="M72" s="226"/>
      <c r="N72" s="249">
        <v>45600</v>
      </c>
      <c r="O72" s="226"/>
      <c r="P72" s="226"/>
      <c r="Q72" s="272" t="s">
        <v>1212</v>
      </c>
      <c r="R72" s="290" t="s">
        <v>1213</v>
      </c>
      <c r="S72" s="272" t="s">
        <v>1212</v>
      </c>
      <c r="T72" s="290" t="s">
        <v>1213</v>
      </c>
      <c r="U72" s="284"/>
    </row>
    <row r="73" ht="12.75">
      <c r="N73" s="233"/>
    </row>
    <row r="74" ht="13.5" thickBot="1">
      <c r="N74" s="233"/>
    </row>
    <row r="75" spans="1:21" ht="13.5" thickBot="1">
      <c r="A75" s="575" t="s">
        <v>926</v>
      </c>
      <c r="B75" s="576"/>
      <c r="C75" s="576"/>
      <c r="D75" s="576"/>
      <c r="E75" s="576"/>
      <c r="F75" s="611"/>
      <c r="G75" s="611"/>
      <c r="H75" s="611"/>
      <c r="I75" s="611"/>
      <c r="J75" s="611"/>
      <c r="K75" s="611"/>
      <c r="L75" s="611"/>
      <c r="M75" s="611"/>
      <c r="N75" s="611"/>
      <c r="O75" s="611"/>
      <c r="P75" s="612"/>
      <c r="Q75" s="284"/>
      <c r="R75" s="284"/>
      <c r="S75" s="284"/>
      <c r="T75" s="286"/>
      <c r="U75" s="286"/>
    </row>
    <row r="76" spans="1:21" ht="12.75">
      <c r="A76" s="580" t="s">
        <v>710</v>
      </c>
      <c r="B76" s="581"/>
      <c r="C76" s="581"/>
      <c r="D76" s="581"/>
      <c r="E76" s="581"/>
      <c r="F76" s="581"/>
      <c r="G76" s="581"/>
      <c r="H76" s="581"/>
      <c r="I76" s="581"/>
      <c r="J76" s="581"/>
      <c r="K76" s="581"/>
      <c r="L76" s="581"/>
      <c r="M76" s="581"/>
      <c r="N76" s="581"/>
      <c r="O76" s="581"/>
      <c r="P76" s="581"/>
      <c r="Q76" s="581"/>
      <c r="R76" s="581"/>
      <c r="S76" s="581"/>
      <c r="T76" s="581"/>
      <c r="U76" s="599"/>
    </row>
    <row r="77" spans="1:21" ht="12.75">
      <c r="A77" s="582" t="s">
        <v>139</v>
      </c>
      <c r="B77" s="572" t="s">
        <v>711</v>
      </c>
      <c r="C77" s="572" t="s">
        <v>712</v>
      </c>
      <c r="D77" s="572" t="s">
        <v>713</v>
      </c>
      <c r="E77" s="572" t="s">
        <v>714</v>
      </c>
      <c r="F77" s="572" t="s">
        <v>715</v>
      </c>
      <c r="G77" s="572" t="s">
        <v>716</v>
      </c>
      <c r="H77" s="572" t="s">
        <v>717</v>
      </c>
      <c r="I77" s="572" t="s">
        <v>718</v>
      </c>
      <c r="J77" s="572" t="s">
        <v>719</v>
      </c>
      <c r="K77" s="572" t="s">
        <v>720</v>
      </c>
      <c r="L77" s="589" t="s">
        <v>721</v>
      </c>
      <c r="M77" s="589" t="s">
        <v>722</v>
      </c>
      <c r="N77" s="591" t="s">
        <v>723</v>
      </c>
      <c r="O77" s="589" t="s">
        <v>724</v>
      </c>
      <c r="P77" s="589"/>
      <c r="Q77" s="568" t="s">
        <v>725</v>
      </c>
      <c r="R77" s="569"/>
      <c r="S77" s="568" t="s">
        <v>726</v>
      </c>
      <c r="T77" s="569"/>
      <c r="U77" s="589" t="s">
        <v>727</v>
      </c>
    </row>
    <row r="78" spans="1:21" ht="12.75">
      <c r="A78" s="582"/>
      <c r="B78" s="573"/>
      <c r="C78" s="573"/>
      <c r="D78" s="573"/>
      <c r="E78" s="573"/>
      <c r="F78" s="573"/>
      <c r="G78" s="573"/>
      <c r="H78" s="573"/>
      <c r="I78" s="573"/>
      <c r="J78" s="573"/>
      <c r="K78" s="573"/>
      <c r="L78" s="589"/>
      <c r="M78" s="589"/>
      <c r="N78" s="591"/>
      <c r="O78" s="589"/>
      <c r="P78" s="589"/>
      <c r="Q78" s="570"/>
      <c r="R78" s="571"/>
      <c r="S78" s="570"/>
      <c r="T78" s="571"/>
      <c r="U78" s="589"/>
    </row>
    <row r="79" spans="1:21" ht="13.5" thickBot="1">
      <c r="A79" s="583"/>
      <c r="B79" s="574"/>
      <c r="C79" s="574"/>
      <c r="D79" s="574"/>
      <c r="E79" s="574"/>
      <c r="F79" s="574"/>
      <c r="G79" s="574"/>
      <c r="H79" s="574"/>
      <c r="I79" s="574"/>
      <c r="J79" s="574"/>
      <c r="K79" s="574"/>
      <c r="L79" s="590"/>
      <c r="M79" s="590"/>
      <c r="N79" s="287" t="s">
        <v>886</v>
      </c>
      <c r="O79" s="288" t="s">
        <v>729</v>
      </c>
      <c r="P79" s="288" t="s">
        <v>730</v>
      </c>
      <c r="Q79" s="288" t="s">
        <v>731</v>
      </c>
      <c r="R79" s="288" t="s">
        <v>732</v>
      </c>
      <c r="S79" s="288" t="s">
        <v>731</v>
      </c>
      <c r="T79" s="288" t="s">
        <v>732</v>
      </c>
      <c r="U79" s="589"/>
    </row>
    <row r="80" spans="1:21" ht="25.5">
      <c r="A80" s="328">
        <v>37</v>
      </c>
      <c r="B80" s="328" t="s">
        <v>927</v>
      </c>
      <c r="C80" s="328" t="s">
        <v>928</v>
      </c>
      <c r="D80" s="272" t="s">
        <v>929</v>
      </c>
      <c r="E80" s="272" t="s">
        <v>930</v>
      </c>
      <c r="F80" s="272" t="s">
        <v>931</v>
      </c>
      <c r="G80" s="328">
        <v>1598</v>
      </c>
      <c r="H80" s="328">
        <v>2</v>
      </c>
      <c r="I80" s="328">
        <v>587</v>
      </c>
      <c r="J80" s="328">
        <v>2016</v>
      </c>
      <c r="K80" s="328">
        <v>43568</v>
      </c>
      <c r="L80" s="328" t="s">
        <v>932</v>
      </c>
      <c r="M80" s="272" t="s">
        <v>933</v>
      </c>
      <c r="N80" s="329">
        <v>21500</v>
      </c>
      <c r="O80" s="272"/>
      <c r="P80" s="330"/>
      <c r="Q80" s="272" t="s">
        <v>1212</v>
      </c>
      <c r="R80" s="290" t="s">
        <v>1213</v>
      </c>
      <c r="S80" s="272" t="s">
        <v>1212</v>
      </c>
      <c r="T80" s="290" t="s">
        <v>1213</v>
      </c>
      <c r="U80" s="331" t="s">
        <v>140</v>
      </c>
    </row>
    <row r="81" spans="1:21" ht="25.5">
      <c r="A81" s="328">
        <v>38</v>
      </c>
      <c r="B81" s="328" t="s">
        <v>934</v>
      </c>
      <c r="C81" s="328" t="s">
        <v>935</v>
      </c>
      <c r="D81" s="272" t="s">
        <v>936</v>
      </c>
      <c r="E81" s="272" t="s">
        <v>937</v>
      </c>
      <c r="F81" s="272" t="s">
        <v>881</v>
      </c>
      <c r="G81" s="328">
        <v>1995</v>
      </c>
      <c r="H81" s="328">
        <v>9</v>
      </c>
      <c r="I81" s="328"/>
      <c r="J81" s="328">
        <v>2018</v>
      </c>
      <c r="K81" s="328">
        <v>100</v>
      </c>
      <c r="L81" s="328" t="s">
        <v>938</v>
      </c>
      <c r="M81" s="272"/>
      <c r="N81" s="329">
        <v>116200</v>
      </c>
      <c r="O81" s="272"/>
      <c r="P81" s="330"/>
      <c r="Q81" s="272" t="s">
        <v>1212</v>
      </c>
      <c r="R81" s="290" t="s">
        <v>1213</v>
      </c>
      <c r="S81" s="272" t="s">
        <v>1212</v>
      </c>
      <c r="T81" s="290" t="s">
        <v>1213</v>
      </c>
      <c r="U81" s="331" t="s">
        <v>140</v>
      </c>
    </row>
    <row r="82" spans="1:21" ht="25.5">
      <c r="A82" s="328">
        <v>39</v>
      </c>
      <c r="B82" s="328" t="s">
        <v>934</v>
      </c>
      <c r="C82" s="328" t="s">
        <v>935</v>
      </c>
      <c r="D82" s="272" t="s">
        <v>939</v>
      </c>
      <c r="E82" s="272" t="s">
        <v>940</v>
      </c>
      <c r="F82" s="272" t="s">
        <v>881</v>
      </c>
      <c r="G82" s="328">
        <v>1995</v>
      </c>
      <c r="H82" s="328">
        <v>9</v>
      </c>
      <c r="I82" s="328"/>
      <c r="J82" s="328">
        <v>2018</v>
      </c>
      <c r="K82" s="328">
        <v>100</v>
      </c>
      <c r="L82" s="328" t="s">
        <v>938</v>
      </c>
      <c r="M82" s="272"/>
      <c r="N82" s="329">
        <v>116200</v>
      </c>
      <c r="O82" s="272"/>
      <c r="P82" s="330"/>
      <c r="Q82" s="272" t="s">
        <v>1212</v>
      </c>
      <c r="R82" s="290" t="s">
        <v>1213</v>
      </c>
      <c r="S82" s="272" t="s">
        <v>1212</v>
      </c>
      <c r="T82" s="290" t="s">
        <v>1213</v>
      </c>
      <c r="U82" s="331" t="s">
        <v>140</v>
      </c>
    </row>
    <row r="86" ht="12.75">
      <c r="N86" s="233">
        <f>N82+N81+N80+N72+N63+N62+N61+N55+N48+N42+N36+N33+N31+N30+N29+N28+N27+N26+N25+N24+N17+N16+N15+N10</f>
        <v>1032400</v>
      </c>
    </row>
  </sheetData>
  <sheetProtection/>
  <mergeCells count="137">
    <mergeCell ref="Q45:R46"/>
    <mergeCell ref="S45:T46"/>
    <mergeCell ref="S51:T52"/>
    <mergeCell ref="L51:L53"/>
    <mergeCell ref="N58:N59"/>
    <mergeCell ref="O58:P59"/>
    <mergeCell ref="H45:H47"/>
    <mergeCell ref="I45:I47"/>
    <mergeCell ref="J45:J47"/>
    <mergeCell ref="K45:K47"/>
    <mergeCell ref="L58:L60"/>
    <mergeCell ref="M58:M60"/>
    <mergeCell ref="A76:U76"/>
    <mergeCell ref="N77:N78"/>
    <mergeCell ref="O77:P78"/>
    <mergeCell ref="F77:F79"/>
    <mergeCell ref="O51:P52"/>
    <mergeCell ref="K67:K69"/>
    <mergeCell ref="L67:L69"/>
    <mergeCell ref="M67:M69"/>
    <mergeCell ref="N67:N68"/>
    <mergeCell ref="O67:P68"/>
    <mergeCell ref="A77:A79"/>
    <mergeCell ref="B77:B79"/>
    <mergeCell ref="C77:C79"/>
    <mergeCell ref="D77:D79"/>
    <mergeCell ref="E77:E79"/>
    <mergeCell ref="B51:B53"/>
    <mergeCell ref="C51:C53"/>
    <mergeCell ref="D51:D53"/>
    <mergeCell ref="A67:A69"/>
    <mergeCell ref="B67:B69"/>
    <mergeCell ref="G77:G79"/>
    <mergeCell ref="J77:J79"/>
    <mergeCell ref="K77:K79"/>
    <mergeCell ref="L77:L79"/>
    <mergeCell ref="A75:P75"/>
    <mergeCell ref="U51:U53"/>
    <mergeCell ref="H51:H53"/>
    <mergeCell ref="I51:I53"/>
    <mergeCell ref="J51:J53"/>
    <mergeCell ref="K51:K53"/>
    <mergeCell ref="G7:G9"/>
    <mergeCell ref="H7:H9"/>
    <mergeCell ref="M7:M9"/>
    <mergeCell ref="E51:E53"/>
    <mergeCell ref="F51:F53"/>
    <mergeCell ref="G51:G53"/>
    <mergeCell ref="M51:M53"/>
    <mergeCell ref="E45:E47"/>
    <mergeCell ref="F45:F47"/>
    <mergeCell ref="G45:G47"/>
    <mergeCell ref="A5:G5"/>
    <mergeCell ref="A6:U6"/>
    <mergeCell ref="A7:A9"/>
    <mergeCell ref="B7:B9"/>
    <mergeCell ref="C7:C9"/>
    <mergeCell ref="D7:D9"/>
    <mergeCell ref="S7:T8"/>
    <mergeCell ref="U7:U9"/>
    <mergeCell ref="E7:E9"/>
    <mergeCell ref="F7:F9"/>
    <mergeCell ref="O7:P8"/>
    <mergeCell ref="Q7:R8"/>
    <mergeCell ref="K7:K9"/>
    <mergeCell ref="L7:L9"/>
    <mergeCell ref="I7:I9"/>
    <mergeCell ref="J7:J9"/>
    <mergeCell ref="N7:N8"/>
    <mergeCell ref="G67:G69"/>
    <mergeCell ref="H67:H69"/>
    <mergeCell ref="I67:I69"/>
    <mergeCell ref="S77:T78"/>
    <mergeCell ref="U77:U79"/>
    <mergeCell ref="Q77:R78"/>
    <mergeCell ref="J67:J69"/>
    <mergeCell ref="M77:M79"/>
    <mergeCell ref="H77:H79"/>
    <mergeCell ref="I77:I79"/>
    <mergeCell ref="C67:C69"/>
    <mergeCell ref="D67:D69"/>
    <mergeCell ref="E67:E69"/>
    <mergeCell ref="F67:F69"/>
    <mergeCell ref="D21:D23"/>
    <mergeCell ref="E21:E23"/>
    <mergeCell ref="F21:F23"/>
    <mergeCell ref="A44:U44"/>
    <mergeCell ref="A45:A47"/>
    <mergeCell ref="B45:B47"/>
    <mergeCell ref="A66:U66"/>
    <mergeCell ref="A50:U50"/>
    <mergeCell ref="A51:A53"/>
    <mergeCell ref="N51:N52"/>
    <mergeCell ref="Q51:R52"/>
    <mergeCell ref="J21:J23"/>
    <mergeCell ref="K21:K23"/>
    <mergeCell ref="L21:L23"/>
    <mergeCell ref="U45:U47"/>
    <mergeCell ref="C45:C47"/>
    <mergeCell ref="A19:J19"/>
    <mergeCell ref="A20:U20"/>
    <mergeCell ref="A21:A23"/>
    <mergeCell ref="B21:B23"/>
    <mergeCell ref="C21:C23"/>
    <mergeCell ref="O21:P22"/>
    <mergeCell ref="Q21:R22"/>
    <mergeCell ref="S21:T22"/>
    <mergeCell ref="G21:G23"/>
    <mergeCell ref="H21:H23"/>
    <mergeCell ref="U21:U23"/>
    <mergeCell ref="A43:G43"/>
    <mergeCell ref="L45:L47"/>
    <mergeCell ref="M45:M47"/>
    <mergeCell ref="N45:N46"/>
    <mergeCell ref="O45:P46"/>
    <mergeCell ref="I21:I23"/>
    <mergeCell ref="M21:M23"/>
    <mergeCell ref="N21:N22"/>
    <mergeCell ref="D45:D47"/>
    <mergeCell ref="Q67:R68"/>
    <mergeCell ref="S67:T68"/>
    <mergeCell ref="A56:E56"/>
    <mergeCell ref="F56:L56"/>
    <mergeCell ref="A57:T57"/>
    <mergeCell ref="A58:A60"/>
    <mergeCell ref="B58:B60"/>
    <mergeCell ref="C58:C60"/>
    <mergeCell ref="D58:D60"/>
    <mergeCell ref="E58:E60"/>
    <mergeCell ref="Q58:R59"/>
    <mergeCell ref="S58:T59"/>
    <mergeCell ref="F58:F60"/>
    <mergeCell ref="G58:G60"/>
    <mergeCell ref="H58:H60"/>
    <mergeCell ref="I58:I60"/>
    <mergeCell ref="J58:J60"/>
    <mergeCell ref="K58:K6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K15"/>
  <sheetViews>
    <sheetView zoomScalePageLayoutView="0" workbookViewId="0" topLeftCell="B9">
      <selection activeCell="M7" sqref="M7"/>
    </sheetView>
  </sheetViews>
  <sheetFormatPr defaultColWidth="9.140625" defaultRowHeight="12.75"/>
  <cols>
    <col min="1" max="1" width="45.28125" style="269" customWidth="1"/>
    <col min="2" max="2" width="30.8515625" style="269" customWidth="1"/>
    <col min="3" max="4" width="19.8515625" style="269" customWidth="1"/>
    <col min="5" max="5" width="14.7109375" style="269" customWidth="1"/>
    <col min="6" max="6" width="12.7109375" style="269" customWidth="1"/>
    <col min="7" max="7" width="15.140625" style="269" customWidth="1"/>
    <col min="8" max="8" width="24.7109375" style="269" customWidth="1"/>
    <col min="9" max="9" width="14.28125" style="269" customWidth="1"/>
    <col min="10" max="10" width="12.8515625" style="269" customWidth="1"/>
    <col min="11" max="11" width="20.28125" style="269" customWidth="1"/>
    <col min="12" max="12" width="14.421875" style="269" customWidth="1"/>
    <col min="13" max="13" width="15.00390625" style="269" customWidth="1"/>
    <col min="14" max="16384" width="9.140625" style="269" customWidth="1"/>
  </cols>
  <sheetData>
    <row r="1" ht="13.5" thickBot="1"/>
    <row r="2" spans="1:11" s="276" customFormat="1" ht="35.25" customHeight="1" thickBot="1">
      <c r="A2" s="275" t="s">
        <v>529</v>
      </c>
      <c r="B2" s="277" t="s">
        <v>530</v>
      </c>
      <c r="C2" s="278" t="s">
        <v>487</v>
      </c>
      <c r="D2" s="278" t="s">
        <v>490</v>
      </c>
      <c r="E2" s="278" t="s">
        <v>492</v>
      </c>
      <c r="F2" s="279" t="s">
        <v>1207</v>
      </c>
      <c r="G2" s="278" t="s">
        <v>495</v>
      </c>
      <c r="H2" s="280" t="s">
        <v>78</v>
      </c>
      <c r="I2" s="278" t="s">
        <v>504</v>
      </c>
      <c r="J2" s="278" t="s">
        <v>512</v>
      </c>
      <c r="K2" s="281" t="s">
        <v>513</v>
      </c>
    </row>
    <row r="3" spans="1:11" s="271" customFormat="1" ht="51" customHeight="1" thickBot="1">
      <c r="A3" s="283" t="s">
        <v>72</v>
      </c>
      <c r="B3" s="282" t="s">
        <v>73</v>
      </c>
      <c r="C3" s="263" t="s">
        <v>73</v>
      </c>
      <c r="D3" s="263" t="s">
        <v>73</v>
      </c>
      <c r="E3" s="263" t="s">
        <v>73</v>
      </c>
      <c r="F3" s="264" t="s">
        <v>73</v>
      </c>
      <c r="G3" s="263" t="s">
        <v>73</v>
      </c>
      <c r="H3" s="263" t="s">
        <v>73</v>
      </c>
      <c r="I3" s="263" t="s">
        <v>73</v>
      </c>
      <c r="J3" s="263" t="s">
        <v>73</v>
      </c>
      <c r="K3" s="263" t="s">
        <v>73</v>
      </c>
    </row>
    <row r="4" spans="1:11" s="271" customFormat="1" ht="24.75" customHeight="1">
      <c r="A4" s="272" t="s">
        <v>74</v>
      </c>
      <c r="B4" s="263">
        <v>91964.5</v>
      </c>
      <c r="C4" s="263">
        <v>4920</v>
      </c>
      <c r="D4" s="263">
        <v>0</v>
      </c>
      <c r="E4" s="263">
        <v>0</v>
      </c>
      <c r="F4" s="264">
        <v>192494.82</v>
      </c>
      <c r="G4" s="263">
        <v>78422.7</v>
      </c>
      <c r="H4" s="263">
        <v>239426.11</v>
      </c>
      <c r="I4" s="263">
        <v>50056</v>
      </c>
      <c r="J4" s="263">
        <v>0</v>
      </c>
      <c r="K4" s="263">
        <v>785213.95</v>
      </c>
    </row>
    <row r="5" spans="1:11" s="271" customFormat="1" ht="24.75" customHeight="1">
      <c r="A5" s="226" t="s">
        <v>1203</v>
      </c>
      <c r="B5" s="227">
        <v>435388.78</v>
      </c>
      <c r="C5" s="227">
        <v>36376</v>
      </c>
      <c r="D5" s="227">
        <v>2779.91</v>
      </c>
      <c r="E5" s="227">
        <v>0</v>
      </c>
      <c r="F5" s="265">
        <v>146623.83</v>
      </c>
      <c r="G5" s="227">
        <v>3692</v>
      </c>
      <c r="H5" s="227">
        <v>0</v>
      </c>
      <c r="I5" s="227">
        <v>281176.65</v>
      </c>
      <c r="J5" s="227">
        <v>32173.42</v>
      </c>
      <c r="K5" s="227">
        <v>65196.95</v>
      </c>
    </row>
    <row r="6" spans="1:11" s="271" customFormat="1" ht="24.75" customHeight="1">
      <c r="A6" s="226" t="s">
        <v>75</v>
      </c>
      <c r="B6" s="227">
        <v>6110.43</v>
      </c>
      <c r="C6" s="227">
        <v>931885.64</v>
      </c>
      <c r="D6" s="227">
        <v>0</v>
      </c>
      <c r="E6" s="227">
        <v>2682.97</v>
      </c>
      <c r="F6" s="265">
        <v>11212.13</v>
      </c>
      <c r="G6" s="227"/>
      <c r="H6" s="227">
        <v>12668.78</v>
      </c>
      <c r="I6" s="227">
        <v>0</v>
      </c>
      <c r="J6" s="227">
        <v>0</v>
      </c>
      <c r="K6" s="227">
        <v>187355.95</v>
      </c>
    </row>
    <row r="7" spans="1:11" s="271" customFormat="1" ht="24.75" customHeight="1">
      <c r="A7" s="226" t="s">
        <v>1204</v>
      </c>
      <c r="B7" s="227">
        <v>136680</v>
      </c>
      <c r="C7" s="227">
        <v>18119.08</v>
      </c>
      <c r="D7" s="227">
        <v>0</v>
      </c>
      <c r="E7" s="227">
        <v>0</v>
      </c>
      <c r="F7" s="265">
        <v>65395.71</v>
      </c>
      <c r="G7" s="227"/>
      <c r="H7" s="227">
        <v>4148</v>
      </c>
      <c r="I7" s="227">
        <v>129598</v>
      </c>
      <c r="J7" s="227">
        <v>0</v>
      </c>
      <c r="K7" s="227">
        <v>1375973.9</v>
      </c>
    </row>
    <row r="8" spans="1:11" s="271" customFormat="1" ht="24.75" customHeight="1">
      <c r="A8" s="226" t="s">
        <v>1205</v>
      </c>
      <c r="B8" s="227">
        <v>9549.5</v>
      </c>
      <c r="C8" s="227">
        <v>50279</v>
      </c>
      <c r="D8" s="227">
        <v>0</v>
      </c>
      <c r="E8" s="227">
        <v>0</v>
      </c>
      <c r="F8" s="265">
        <v>0</v>
      </c>
      <c r="G8" s="227"/>
      <c r="H8" s="227">
        <v>9800</v>
      </c>
      <c r="I8" s="227">
        <v>35599.99</v>
      </c>
      <c r="J8" s="227">
        <v>0</v>
      </c>
      <c r="K8" s="227">
        <v>16730.7</v>
      </c>
    </row>
    <row r="9" spans="1:11" s="271" customFormat="1" ht="24.75" customHeight="1">
      <c r="A9" s="226" t="s">
        <v>1206</v>
      </c>
      <c r="B9" s="227">
        <v>344815.44</v>
      </c>
      <c r="C9" s="227">
        <v>15625.13</v>
      </c>
      <c r="D9" s="227">
        <v>2013</v>
      </c>
      <c r="E9" s="227">
        <v>191603.44</v>
      </c>
      <c r="F9" s="265">
        <v>391713.02</v>
      </c>
      <c r="G9" s="227">
        <v>19500</v>
      </c>
      <c r="H9" s="227">
        <v>5823.68</v>
      </c>
      <c r="I9" s="227">
        <v>52129.99</v>
      </c>
      <c r="J9" s="227">
        <v>8342.79</v>
      </c>
      <c r="K9" s="227">
        <v>186751.84</v>
      </c>
    </row>
    <row r="10" spans="1:11" s="271" customFormat="1" ht="24.75" customHeight="1">
      <c r="A10" s="270" t="s">
        <v>76</v>
      </c>
      <c r="B10" s="267">
        <v>0</v>
      </c>
      <c r="C10" s="267">
        <v>0</v>
      </c>
      <c r="D10" s="227">
        <v>0</v>
      </c>
      <c r="E10" s="227">
        <v>8456.64</v>
      </c>
      <c r="F10" s="268">
        <v>65599.97</v>
      </c>
      <c r="G10" s="267">
        <v>69822.11</v>
      </c>
      <c r="H10" s="267">
        <v>15252.89</v>
      </c>
      <c r="I10" s="267">
        <v>21990.06</v>
      </c>
      <c r="J10" s="227">
        <v>6657.1</v>
      </c>
      <c r="K10" s="267">
        <v>0</v>
      </c>
    </row>
    <row r="11" spans="1:11" s="271" customFormat="1" ht="24.75" customHeight="1">
      <c r="A11" s="270" t="s">
        <v>1034</v>
      </c>
      <c r="B11" s="267">
        <v>1363819.49</v>
      </c>
      <c r="C11" s="267">
        <v>0</v>
      </c>
      <c r="D11" s="227"/>
      <c r="E11" s="227"/>
      <c r="F11" s="268"/>
      <c r="G11" s="267">
        <v>628.4</v>
      </c>
      <c r="H11" s="267"/>
      <c r="I11" s="267"/>
      <c r="J11" s="227"/>
      <c r="K11" s="267">
        <v>5813.508000000001</v>
      </c>
    </row>
    <row r="12" spans="1:11" s="271" customFormat="1" ht="24.75" customHeight="1">
      <c r="A12" s="270" t="s">
        <v>77</v>
      </c>
      <c r="B12" s="267">
        <v>8998.5</v>
      </c>
      <c r="C12" s="267"/>
      <c r="D12" s="227">
        <v>276314.01</v>
      </c>
      <c r="E12" s="227"/>
      <c r="F12" s="268"/>
      <c r="G12" s="267"/>
      <c r="H12" s="267"/>
      <c r="I12" s="267"/>
      <c r="J12" s="227"/>
      <c r="K12" s="267"/>
    </row>
    <row r="13" spans="1:11" s="271" customFormat="1" ht="12.75">
      <c r="A13" s="248" t="s">
        <v>87</v>
      </c>
      <c r="B13" s="249">
        <f>SUM(B4:B12)</f>
        <v>2397326.64</v>
      </c>
      <c r="C13" s="249">
        <f>SUM(C4:C12)</f>
        <v>1057204.8499999999</v>
      </c>
      <c r="D13" s="249">
        <f>SUM(D4:D12)</f>
        <v>281106.92</v>
      </c>
      <c r="E13" s="249">
        <f>SUM(E4:E10)</f>
        <v>202743.05</v>
      </c>
      <c r="F13" s="261">
        <f>SUM(F4:F10)</f>
        <v>873039.48</v>
      </c>
      <c r="G13" s="249">
        <f>SUM(G4:G12)</f>
        <v>172065.21</v>
      </c>
      <c r="H13" s="249">
        <f>SUM(H4:H12)</f>
        <v>287119.46</v>
      </c>
      <c r="I13" s="249">
        <f>SUM(I4:I12)</f>
        <v>570550.6900000001</v>
      </c>
      <c r="J13" s="249">
        <f>SUM(J4:J12)</f>
        <v>47173.31</v>
      </c>
      <c r="K13" s="249">
        <f>SUM(K4:K12)</f>
        <v>2623036.798</v>
      </c>
    </row>
    <row r="14" ht="12.75">
      <c r="B14" s="273"/>
    </row>
    <row r="15" spans="2:11" ht="12.75">
      <c r="B15" s="273"/>
      <c r="K15" s="274">
        <f>SUM(B13:L13)</f>
        <v>8511366.408</v>
      </c>
    </row>
  </sheetData>
  <sheetProtection/>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18"/>
  <sheetViews>
    <sheetView zoomScalePageLayoutView="0" workbookViewId="0" topLeftCell="A109">
      <selection activeCell="B115" sqref="B115"/>
    </sheetView>
  </sheetViews>
  <sheetFormatPr defaultColWidth="9.140625" defaultRowHeight="12.75"/>
  <cols>
    <col min="1" max="1" width="9.140625" style="234" customWidth="1"/>
    <col min="2" max="2" width="59.7109375" style="234" customWidth="1"/>
    <col min="3" max="3" width="26.00390625" style="236" customWidth="1"/>
    <col min="4" max="16384" width="9.140625" style="234" customWidth="1"/>
  </cols>
  <sheetData>
    <row r="1" spans="1:3" ht="22.5" customHeight="1" thickBot="1">
      <c r="A1" s="616" t="s">
        <v>142</v>
      </c>
      <c r="B1" s="617"/>
      <c r="C1" s="618"/>
    </row>
    <row r="2" spans="1:3" ht="15.75">
      <c r="A2" s="615" t="s">
        <v>415</v>
      </c>
      <c r="B2" s="615"/>
      <c r="C2" s="615"/>
    </row>
    <row r="3" spans="1:3" ht="48.75" customHeight="1">
      <c r="A3" s="216" t="s">
        <v>139</v>
      </c>
      <c r="B3" s="216" t="s">
        <v>143</v>
      </c>
      <c r="C3" s="217" t="s">
        <v>144</v>
      </c>
    </row>
    <row r="4" spans="1:3" ht="12.75">
      <c r="A4" s="218">
        <v>1</v>
      </c>
      <c r="B4" s="218" t="s">
        <v>145</v>
      </c>
      <c r="C4" s="235">
        <v>424925.45</v>
      </c>
    </row>
    <row r="5" spans="1:3" ht="12.75">
      <c r="A5" s="218">
        <v>2</v>
      </c>
      <c r="B5" s="218" t="s">
        <v>708</v>
      </c>
      <c r="C5" s="235">
        <v>45202.5</v>
      </c>
    </row>
    <row r="6" spans="1:3" ht="12.75">
      <c r="A6" s="218"/>
      <c r="B6" s="218" t="s">
        <v>3</v>
      </c>
      <c r="C6" s="217">
        <f>SUM(C4:C5)</f>
        <v>470127.95</v>
      </c>
    </row>
    <row r="7" ht="13.5" thickBot="1"/>
    <row r="8" spans="1:3" ht="22.5" customHeight="1">
      <c r="A8" s="615" t="s">
        <v>388</v>
      </c>
      <c r="B8" s="615"/>
      <c r="C8" s="615"/>
    </row>
    <row r="9" spans="1:3" ht="12.75">
      <c r="A9" s="216" t="s">
        <v>139</v>
      </c>
      <c r="B9" s="216" t="s">
        <v>143</v>
      </c>
      <c r="C9" s="217" t="s">
        <v>144</v>
      </c>
    </row>
    <row r="10" spans="1:3" ht="12.75">
      <c r="A10" s="218">
        <v>1</v>
      </c>
      <c r="B10" s="218" t="s">
        <v>574</v>
      </c>
      <c r="C10" s="235">
        <v>770</v>
      </c>
    </row>
    <row r="11" spans="1:3" ht="12.75">
      <c r="A11" s="218">
        <v>2</v>
      </c>
      <c r="B11" s="218" t="s">
        <v>575</v>
      </c>
      <c r="C11" s="235">
        <v>3444</v>
      </c>
    </row>
    <row r="12" spans="1:3" ht="12.75">
      <c r="A12" s="218">
        <v>3</v>
      </c>
      <c r="B12" s="218" t="s">
        <v>576</v>
      </c>
      <c r="C12" s="235">
        <v>2399.99</v>
      </c>
    </row>
    <row r="13" spans="1:3" ht="12.75">
      <c r="A13" s="218">
        <v>4</v>
      </c>
      <c r="B13" s="218" t="s">
        <v>577</v>
      </c>
      <c r="C13" s="235">
        <v>2860</v>
      </c>
    </row>
    <row r="14" spans="1:3" ht="12.75">
      <c r="A14" s="218">
        <v>5</v>
      </c>
      <c r="B14" s="218" t="s">
        <v>578</v>
      </c>
      <c r="C14" s="235">
        <v>2399</v>
      </c>
    </row>
    <row r="15" spans="1:3" ht="12.75">
      <c r="A15" s="218">
        <v>6</v>
      </c>
      <c r="B15" s="218" t="s">
        <v>579</v>
      </c>
      <c r="C15" s="235">
        <v>2999</v>
      </c>
    </row>
    <row r="16" spans="1:3" ht="12.75">
      <c r="A16" s="218">
        <v>7</v>
      </c>
      <c r="B16" s="218" t="s">
        <v>580</v>
      </c>
      <c r="C16" s="235">
        <v>5498</v>
      </c>
    </row>
    <row r="17" spans="1:3" ht="12.75">
      <c r="A17" s="218">
        <v>8</v>
      </c>
      <c r="B17" s="218" t="s">
        <v>581</v>
      </c>
      <c r="C17" s="235">
        <v>3499.35</v>
      </c>
    </row>
    <row r="18" spans="1:3" ht="12.75">
      <c r="A18" s="218">
        <v>9</v>
      </c>
      <c r="B18" s="218" t="s">
        <v>41</v>
      </c>
      <c r="C18" s="235">
        <v>30000</v>
      </c>
    </row>
    <row r="19" spans="1:3" ht="12.75">
      <c r="A19" s="218">
        <v>10</v>
      </c>
      <c r="B19" s="218" t="s">
        <v>42</v>
      </c>
      <c r="C19" s="235">
        <v>9000</v>
      </c>
    </row>
    <row r="20" spans="1:3" ht="12.75">
      <c r="A20" s="218">
        <v>11</v>
      </c>
      <c r="B20" s="218" t="s">
        <v>43</v>
      </c>
      <c r="C20" s="235">
        <v>9300</v>
      </c>
    </row>
    <row r="21" spans="1:3" ht="12.75">
      <c r="A21" s="218">
        <v>12</v>
      </c>
      <c r="B21" s="218" t="s">
        <v>44</v>
      </c>
      <c r="C21" s="235">
        <v>20234.84</v>
      </c>
    </row>
    <row r="22" spans="1:3" ht="12.75">
      <c r="A22" s="218">
        <v>13</v>
      </c>
      <c r="B22" s="218" t="s">
        <v>582</v>
      </c>
      <c r="C22" s="235">
        <v>6893</v>
      </c>
    </row>
    <row r="23" spans="1:3" ht="12.75">
      <c r="A23" s="218">
        <v>14</v>
      </c>
      <c r="B23" s="218" t="s">
        <v>583</v>
      </c>
      <c r="C23" s="235">
        <v>36600</v>
      </c>
    </row>
    <row r="24" spans="1:3" ht="12.75">
      <c r="A24" s="218">
        <v>15</v>
      </c>
      <c r="B24" s="218" t="s">
        <v>584</v>
      </c>
      <c r="C24" s="235">
        <v>5343.6</v>
      </c>
    </row>
    <row r="25" spans="1:3" ht="12.75">
      <c r="A25" s="218">
        <v>16</v>
      </c>
      <c r="B25" s="218" t="s">
        <v>585</v>
      </c>
      <c r="C25" s="235">
        <v>2750</v>
      </c>
    </row>
    <row r="26" spans="1:3" ht="12.75">
      <c r="A26" s="218">
        <v>17</v>
      </c>
      <c r="B26" s="237" t="s">
        <v>586</v>
      </c>
      <c r="C26" s="238">
        <v>3350</v>
      </c>
    </row>
    <row r="27" spans="1:3" ht="18" customHeight="1">
      <c r="A27" s="218">
        <v>18</v>
      </c>
      <c r="B27" s="239" t="s">
        <v>389</v>
      </c>
      <c r="C27" s="238">
        <v>481900</v>
      </c>
    </row>
    <row r="28" spans="1:3" ht="32.25" customHeight="1">
      <c r="A28" s="218">
        <v>19</v>
      </c>
      <c r="B28" s="239" t="s">
        <v>1090</v>
      </c>
      <c r="C28" s="238">
        <v>10711.6</v>
      </c>
    </row>
    <row r="29" spans="1:3" ht="16.5" customHeight="1">
      <c r="A29" s="218">
        <v>20</v>
      </c>
      <c r="B29" s="239" t="s">
        <v>587</v>
      </c>
      <c r="C29" s="238">
        <v>59841</v>
      </c>
    </row>
    <row r="30" spans="1:3" ht="12.75">
      <c r="A30" s="218">
        <v>21</v>
      </c>
      <c r="B30" s="222" t="s">
        <v>588</v>
      </c>
      <c r="C30" s="238">
        <v>5669.83</v>
      </c>
    </row>
    <row r="31" spans="1:3" ht="12.75">
      <c r="A31" s="218">
        <v>22</v>
      </c>
      <c r="B31" s="222" t="s">
        <v>390</v>
      </c>
      <c r="C31" s="238">
        <v>4695.08</v>
      </c>
    </row>
    <row r="32" spans="1:3" ht="12.75">
      <c r="A32" s="218">
        <v>23</v>
      </c>
      <c r="B32" s="222" t="s">
        <v>46</v>
      </c>
      <c r="C32" s="238">
        <v>40687</v>
      </c>
    </row>
    <row r="33" spans="1:3" ht="32.25" customHeight="1">
      <c r="A33" s="218">
        <v>24</v>
      </c>
      <c r="B33" s="237" t="s">
        <v>420</v>
      </c>
      <c r="C33" s="238">
        <v>13418.78</v>
      </c>
    </row>
    <row r="34" spans="1:3" ht="16.5" customHeight="1">
      <c r="A34" s="218">
        <v>25</v>
      </c>
      <c r="B34" s="237" t="s">
        <v>589</v>
      </c>
      <c r="C34" s="238">
        <v>11590</v>
      </c>
    </row>
    <row r="35" spans="1:3" ht="12.75">
      <c r="A35" s="218">
        <v>26</v>
      </c>
      <c r="B35" s="222" t="s">
        <v>590</v>
      </c>
      <c r="C35" s="238">
        <v>16775</v>
      </c>
    </row>
    <row r="36" spans="1:3" ht="12.75">
      <c r="A36" s="218">
        <v>27</v>
      </c>
      <c r="B36" s="222" t="s">
        <v>391</v>
      </c>
      <c r="C36" s="238">
        <v>20618</v>
      </c>
    </row>
    <row r="37" spans="1:3" ht="12.75">
      <c r="A37" s="218">
        <v>28</v>
      </c>
      <c r="B37" s="222" t="s">
        <v>47</v>
      </c>
      <c r="C37" s="238">
        <v>32553.99</v>
      </c>
    </row>
    <row r="38" spans="1:3" ht="12.75">
      <c r="A38" s="218">
        <v>29</v>
      </c>
      <c r="B38" s="222" t="s">
        <v>591</v>
      </c>
      <c r="C38" s="238">
        <v>4920</v>
      </c>
    </row>
    <row r="39" spans="1:3" ht="12.75">
      <c r="A39" s="218">
        <v>30</v>
      </c>
      <c r="B39" s="222" t="s">
        <v>48</v>
      </c>
      <c r="C39" s="238">
        <v>29999.7</v>
      </c>
    </row>
    <row r="40" spans="1:3" ht="12.75">
      <c r="A40" s="218">
        <v>31</v>
      </c>
      <c r="B40" s="222" t="s">
        <v>402</v>
      </c>
      <c r="C40" s="238">
        <v>7700</v>
      </c>
    </row>
    <row r="41" spans="1:3" ht="25.5">
      <c r="A41" s="218">
        <v>32</v>
      </c>
      <c r="B41" s="237" t="s">
        <v>421</v>
      </c>
      <c r="C41" s="238">
        <v>3950</v>
      </c>
    </row>
    <row r="42" spans="1:3" ht="25.5">
      <c r="A42" s="218">
        <v>33</v>
      </c>
      <c r="B42" s="237" t="s">
        <v>592</v>
      </c>
      <c r="C42" s="238">
        <v>21500</v>
      </c>
    </row>
    <row r="43" spans="1:3" ht="12.75">
      <c r="A43" s="218">
        <v>34</v>
      </c>
      <c r="B43" s="237" t="s">
        <v>422</v>
      </c>
      <c r="C43" s="238">
        <v>4000</v>
      </c>
    </row>
    <row r="44" spans="1:3" ht="12.75">
      <c r="A44" s="218">
        <v>35</v>
      </c>
      <c r="B44" s="237" t="s">
        <v>423</v>
      </c>
      <c r="C44" s="238">
        <v>2999</v>
      </c>
    </row>
    <row r="45" spans="1:3" ht="12.75">
      <c r="A45" s="218">
        <v>36</v>
      </c>
      <c r="B45" s="237" t="s">
        <v>593</v>
      </c>
      <c r="C45" s="238">
        <v>2969</v>
      </c>
    </row>
    <row r="46" spans="1:3" ht="12.75">
      <c r="A46" s="218">
        <v>37</v>
      </c>
      <c r="B46" s="237" t="s">
        <v>424</v>
      </c>
      <c r="C46" s="238">
        <v>319</v>
      </c>
    </row>
    <row r="47" spans="1:3" ht="12.75">
      <c r="A47" s="221">
        <v>38</v>
      </c>
      <c r="B47" s="240" t="s">
        <v>594</v>
      </c>
      <c r="C47" s="241">
        <v>2999</v>
      </c>
    </row>
    <row r="48" spans="1:3" ht="12.75">
      <c r="A48" s="221">
        <v>39</v>
      </c>
      <c r="B48" s="240" t="s">
        <v>425</v>
      </c>
      <c r="C48" s="241">
        <v>61573.8</v>
      </c>
    </row>
    <row r="49" spans="1:3" ht="12.75">
      <c r="A49" s="222">
        <v>40</v>
      </c>
      <c r="B49" s="237" t="s">
        <v>595</v>
      </c>
      <c r="C49" s="238">
        <v>1339</v>
      </c>
    </row>
    <row r="50" spans="1:3" ht="12.75">
      <c r="A50" s="222">
        <v>41</v>
      </c>
      <c r="B50" s="242" t="s">
        <v>596</v>
      </c>
      <c r="C50" s="238">
        <v>3915</v>
      </c>
    </row>
    <row r="51" spans="1:3" ht="12.75">
      <c r="A51" s="222">
        <v>42</v>
      </c>
      <c r="B51" s="242" t="s">
        <v>597</v>
      </c>
      <c r="C51" s="238">
        <v>2935</v>
      </c>
    </row>
    <row r="52" spans="1:3" ht="12.75">
      <c r="A52" s="222">
        <v>43</v>
      </c>
      <c r="B52" s="242" t="s">
        <v>598</v>
      </c>
      <c r="C52" s="238">
        <v>2935</v>
      </c>
    </row>
    <row r="53" spans="1:3" ht="12.75">
      <c r="A53" s="222">
        <v>44</v>
      </c>
      <c r="B53" s="242" t="s">
        <v>599</v>
      </c>
      <c r="C53" s="238">
        <v>2935</v>
      </c>
    </row>
    <row r="54" spans="1:3" ht="12.75">
      <c r="A54" s="222">
        <v>45</v>
      </c>
      <c r="B54" s="242" t="s">
        <v>600</v>
      </c>
      <c r="C54" s="238">
        <v>2935</v>
      </c>
    </row>
    <row r="55" spans="1:3" ht="12.75">
      <c r="A55" s="222">
        <v>46</v>
      </c>
      <c r="B55" s="242" t="s">
        <v>601</v>
      </c>
      <c r="C55" s="238">
        <v>2935</v>
      </c>
    </row>
    <row r="56" spans="1:3" ht="12.75">
      <c r="A56" s="222">
        <v>47</v>
      </c>
      <c r="B56" s="242" t="s">
        <v>602</v>
      </c>
      <c r="C56" s="238">
        <v>2935</v>
      </c>
    </row>
    <row r="57" spans="1:3" ht="12.75">
      <c r="A57" s="222">
        <v>48</v>
      </c>
      <c r="B57" s="242" t="s">
        <v>603</v>
      </c>
      <c r="C57" s="238">
        <v>2910</v>
      </c>
    </row>
    <row r="58" spans="1:3" ht="12.75">
      <c r="A58" s="222">
        <v>49</v>
      </c>
      <c r="B58" s="242" t="s">
        <v>604</v>
      </c>
      <c r="C58" s="238">
        <v>2910</v>
      </c>
    </row>
    <row r="59" spans="1:3" ht="12.75">
      <c r="A59" s="222">
        <v>50</v>
      </c>
      <c r="B59" s="242" t="s">
        <v>605</v>
      </c>
      <c r="C59" s="238">
        <v>2910</v>
      </c>
    </row>
    <row r="60" spans="1:3" ht="12.75">
      <c r="A60" s="222">
        <v>51</v>
      </c>
      <c r="B60" s="242" t="s">
        <v>606</v>
      </c>
      <c r="C60" s="238">
        <v>2910</v>
      </c>
    </row>
    <row r="61" spans="1:3" ht="12.75">
      <c r="A61" s="222">
        <v>52</v>
      </c>
      <c r="B61" s="242" t="s">
        <v>607</v>
      </c>
      <c r="C61" s="238">
        <v>2910</v>
      </c>
    </row>
    <row r="62" spans="1:3" ht="12.75">
      <c r="A62" s="222">
        <v>53</v>
      </c>
      <c r="B62" s="242" t="s">
        <v>608</v>
      </c>
      <c r="C62" s="238">
        <v>2910</v>
      </c>
    </row>
    <row r="63" spans="1:3" ht="12.75">
      <c r="A63" s="222">
        <v>54</v>
      </c>
      <c r="B63" s="242" t="s">
        <v>609</v>
      </c>
      <c r="C63" s="238">
        <v>2220</v>
      </c>
    </row>
    <row r="64" spans="1:3" ht="12.75">
      <c r="A64" s="222">
        <v>55</v>
      </c>
      <c r="B64" s="242" t="s">
        <v>610</v>
      </c>
      <c r="C64" s="238">
        <v>1545</v>
      </c>
    </row>
    <row r="65" spans="1:3" ht="12.75">
      <c r="A65" s="222">
        <v>56</v>
      </c>
      <c r="B65" s="242" t="s">
        <v>611</v>
      </c>
      <c r="C65" s="238">
        <v>1845</v>
      </c>
    </row>
    <row r="66" spans="1:3" ht="12.75">
      <c r="A66" s="222">
        <v>57</v>
      </c>
      <c r="B66" s="242" t="s">
        <v>488</v>
      </c>
      <c r="C66" s="238">
        <v>1495</v>
      </c>
    </row>
    <row r="67" spans="1:6" ht="15.75">
      <c r="A67" s="222">
        <v>58</v>
      </c>
      <c r="B67" s="242" t="s">
        <v>1091</v>
      </c>
      <c r="C67" s="238">
        <v>780</v>
      </c>
      <c r="F67" s="259"/>
    </row>
    <row r="68" spans="1:3" ht="12.75">
      <c r="A68" s="222">
        <v>59</v>
      </c>
      <c r="B68" s="242" t="s">
        <v>1092</v>
      </c>
      <c r="C68" s="238">
        <v>2199</v>
      </c>
    </row>
    <row r="69" spans="1:3" ht="12.75">
      <c r="A69" s="222">
        <v>60</v>
      </c>
      <c r="B69" s="242" t="s">
        <v>1093</v>
      </c>
      <c r="C69" s="238">
        <v>850</v>
      </c>
    </row>
    <row r="70" spans="1:3" ht="12.75">
      <c r="A70" s="222"/>
      <c r="B70" s="243" t="s">
        <v>489</v>
      </c>
      <c r="C70" s="244">
        <f>SUM(C10:C69)</f>
        <v>1039988.5599999999</v>
      </c>
    </row>
    <row r="71" ht="13.5" thickBot="1"/>
    <row r="72" spans="1:3" s="255" customFormat="1" ht="24" customHeight="1" thickBot="1">
      <c r="A72" s="526" t="s">
        <v>617</v>
      </c>
      <c r="B72" s="527"/>
      <c r="C72" s="528"/>
    </row>
    <row r="73" spans="1:3" ht="37.5" customHeight="1">
      <c r="A73" s="256" t="s">
        <v>139</v>
      </c>
      <c r="B73" s="256" t="s">
        <v>143</v>
      </c>
      <c r="C73" s="257" t="s">
        <v>144</v>
      </c>
    </row>
    <row r="74" spans="1:4" ht="23.25" customHeight="1">
      <c r="A74" s="218">
        <v>1</v>
      </c>
      <c r="B74" s="218" t="s">
        <v>618</v>
      </c>
      <c r="C74" s="217">
        <v>1615</v>
      </c>
      <c r="D74" s="245"/>
    </row>
    <row r="75" ht="21" customHeight="1" thickBot="1"/>
    <row r="76" spans="1:4" ht="16.5" thickBot="1">
      <c r="A76" s="620" t="s">
        <v>71</v>
      </c>
      <c r="B76" s="621"/>
      <c r="C76" s="622"/>
      <c r="D76" s="245"/>
    </row>
    <row r="77" spans="1:4" ht="32.25" customHeight="1">
      <c r="A77" s="619" t="s">
        <v>30</v>
      </c>
      <c r="B77" s="619"/>
      <c r="C77" s="619"/>
      <c r="D77" s="246"/>
    </row>
    <row r="78" spans="1:4" ht="12.75">
      <c r="A78" s="226" t="s">
        <v>82</v>
      </c>
      <c r="B78" s="226" t="s">
        <v>31</v>
      </c>
      <c r="C78" s="227" t="s">
        <v>32</v>
      </c>
      <c r="D78" s="247"/>
    </row>
    <row r="79" spans="1:3" ht="17.25" customHeight="1">
      <c r="A79" s="226">
        <v>1</v>
      </c>
      <c r="B79" s="226" t="s">
        <v>62</v>
      </c>
      <c r="C79" s="227">
        <v>10000</v>
      </c>
    </row>
    <row r="80" spans="1:3" ht="17.25" customHeight="1">
      <c r="A80" s="226">
        <v>2</v>
      </c>
      <c r="B80" s="226" t="s">
        <v>62</v>
      </c>
      <c r="C80" s="227">
        <v>5000</v>
      </c>
    </row>
    <row r="81" spans="1:3" ht="17.25" customHeight="1">
      <c r="A81" s="226">
        <v>3</v>
      </c>
      <c r="B81" s="226" t="s">
        <v>63</v>
      </c>
      <c r="C81" s="227">
        <v>2500</v>
      </c>
    </row>
    <row r="82" spans="1:3" ht="17.25" customHeight="1">
      <c r="A82" s="226">
        <v>4</v>
      </c>
      <c r="B82" s="226" t="s">
        <v>63</v>
      </c>
      <c r="C82" s="227">
        <v>2000</v>
      </c>
    </row>
    <row r="83" spans="1:3" ht="17.25" customHeight="1">
      <c r="A83" s="226">
        <v>5</v>
      </c>
      <c r="B83" s="226" t="s">
        <v>64</v>
      </c>
      <c r="C83" s="227">
        <v>3000</v>
      </c>
    </row>
    <row r="84" spans="1:3" ht="17.25" customHeight="1">
      <c r="A84" s="226">
        <v>6</v>
      </c>
      <c r="B84" s="226" t="s">
        <v>65</v>
      </c>
      <c r="C84" s="227">
        <v>5000</v>
      </c>
    </row>
    <row r="85" spans="1:3" ht="17.25" customHeight="1">
      <c r="A85" s="226">
        <v>7</v>
      </c>
      <c r="B85" s="226" t="s">
        <v>66</v>
      </c>
      <c r="C85" s="227">
        <v>8000</v>
      </c>
    </row>
    <row r="86" spans="1:3" ht="17.25" customHeight="1">
      <c r="A86" s="226">
        <v>8</v>
      </c>
      <c r="B86" s="226" t="s">
        <v>701</v>
      </c>
      <c r="C86" s="227">
        <v>2650</v>
      </c>
    </row>
    <row r="87" spans="1:3" ht="13.5" customHeight="1">
      <c r="A87" s="226"/>
      <c r="B87" s="248" t="s">
        <v>83</v>
      </c>
      <c r="C87" s="249">
        <f>SUM(C79:C86)</f>
        <v>38150</v>
      </c>
    </row>
    <row r="89" ht="18" customHeight="1" thickBot="1"/>
    <row r="90" spans="1:3" ht="16.5" thickBot="1">
      <c r="A90" s="526" t="s">
        <v>465</v>
      </c>
      <c r="B90" s="527"/>
      <c r="C90" s="528"/>
    </row>
    <row r="91" spans="1:3" ht="12.75">
      <c r="A91" s="250" t="s">
        <v>699</v>
      </c>
      <c r="B91" s="250"/>
      <c r="C91" s="250"/>
    </row>
    <row r="92" spans="1:3" ht="12.75">
      <c r="A92" s="216" t="s">
        <v>139</v>
      </c>
      <c r="B92" s="216" t="s">
        <v>143</v>
      </c>
      <c r="C92" s="217" t="s">
        <v>144</v>
      </c>
    </row>
    <row r="93" spans="1:3" ht="12.75">
      <c r="A93" s="218">
        <v>1</v>
      </c>
      <c r="B93" s="218" t="s">
        <v>700</v>
      </c>
      <c r="C93" s="235">
        <v>2500</v>
      </c>
    </row>
    <row r="94" spans="1:3" ht="12.75">
      <c r="A94" s="230"/>
      <c r="B94" s="230"/>
      <c r="C94" s="251"/>
    </row>
    <row r="95" ht="13.5" thickBot="1"/>
    <row r="96" spans="1:3" ht="16.5" thickBot="1">
      <c r="A96" s="526" t="s">
        <v>709</v>
      </c>
      <c r="B96" s="527"/>
      <c r="C96" s="528"/>
    </row>
    <row r="97" spans="1:3" ht="12.75">
      <c r="A97" s="216" t="s">
        <v>139</v>
      </c>
      <c r="B97" s="216" t="s">
        <v>143</v>
      </c>
      <c r="C97" s="217" t="s">
        <v>144</v>
      </c>
    </row>
    <row r="98" spans="1:3" ht="12.75">
      <c r="A98" s="222">
        <v>1</v>
      </c>
      <c r="B98" s="238" t="s">
        <v>1141</v>
      </c>
      <c r="C98" s="238">
        <v>1420</v>
      </c>
    </row>
    <row r="99" spans="1:3" ht="12.75">
      <c r="A99" s="222">
        <v>2</v>
      </c>
      <c r="B99" s="238" t="s">
        <v>1142</v>
      </c>
      <c r="C99" s="238">
        <v>11622.27</v>
      </c>
    </row>
    <row r="100" spans="1:3" ht="12.75">
      <c r="A100" s="222">
        <v>3</v>
      </c>
      <c r="B100" s="238" t="s">
        <v>1143</v>
      </c>
      <c r="C100" s="238">
        <v>5600</v>
      </c>
    </row>
    <row r="101" spans="1:3" ht="12.75">
      <c r="A101" s="222">
        <v>4</v>
      </c>
      <c r="B101" s="238" t="s">
        <v>1144</v>
      </c>
      <c r="C101" s="238">
        <v>3900</v>
      </c>
    </row>
    <row r="102" spans="1:3" ht="12.75">
      <c r="A102" s="222">
        <v>5</v>
      </c>
      <c r="B102" s="238" t="s">
        <v>1145</v>
      </c>
      <c r="C102" s="238">
        <v>3000</v>
      </c>
    </row>
    <row r="103" spans="1:3" ht="12.75">
      <c r="A103" s="222">
        <v>6</v>
      </c>
      <c r="B103" s="238" t="s">
        <v>1146</v>
      </c>
      <c r="C103" s="238">
        <v>2400</v>
      </c>
    </row>
    <row r="104" spans="1:3" ht="12.75">
      <c r="A104" s="222">
        <v>7</v>
      </c>
      <c r="B104" s="238" t="s">
        <v>1147</v>
      </c>
      <c r="C104" s="238">
        <v>3218.91</v>
      </c>
    </row>
    <row r="105" spans="1:3" ht="12.75">
      <c r="A105" s="222">
        <v>8</v>
      </c>
      <c r="B105" s="238" t="s">
        <v>1148</v>
      </c>
      <c r="C105" s="238">
        <v>3114.36</v>
      </c>
    </row>
    <row r="106" spans="1:3" ht="12.75">
      <c r="A106" s="222"/>
      <c r="B106" s="238"/>
      <c r="C106" s="244">
        <f>SUM(C98:C105)</f>
        <v>34275.54</v>
      </c>
    </row>
    <row r="107" ht="13.5" thickBot="1"/>
    <row r="108" spans="1:9" ht="15.75">
      <c r="A108" s="615" t="s">
        <v>1035</v>
      </c>
      <c r="B108" s="615"/>
      <c r="C108" s="615"/>
      <c r="I108" s="258"/>
    </row>
    <row r="109" spans="1:3" ht="12.75">
      <c r="A109" s="216" t="s">
        <v>139</v>
      </c>
      <c r="B109" s="216" t="s">
        <v>143</v>
      </c>
      <c r="C109" s="217" t="s">
        <v>144</v>
      </c>
    </row>
    <row r="110" spans="1:3" ht="26.25" customHeight="1">
      <c r="A110" s="218">
        <v>1</v>
      </c>
      <c r="B110" s="218" t="s">
        <v>708</v>
      </c>
      <c r="C110" s="235">
        <v>45202.5</v>
      </c>
    </row>
    <row r="111" spans="1:3" ht="48.75" customHeight="1">
      <c r="A111" s="216">
        <v>2</v>
      </c>
      <c r="B111" s="252" t="s">
        <v>941</v>
      </c>
      <c r="C111" s="235">
        <v>359775</v>
      </c>
    </row>
    <row r="112" spans="1:3" ht="48.75" customHeight="1">
      <c r="A112" s="221">
        <v>3</v>
      </c>
      <c r="B112" s="240" t="s">
        <v>942</v>
      </c>
      <c r="C112" s="253">
        <v>430500</v>
      </c>
    </row>
    <row r="113" spans="1:3" ht="49.5" customHeight="1">
      <c r="A113" s="218"/>
      <c r="B113" s="218" t="s">
        <v>3</v>
      </c>
      <c r="C113" s="217">
        <f>SUM(C110:C112)</f>
        <v>835477.5</v>
      </c>
    </row>
    <row r="116" ht="12.75">
      <c r="C116" s="254"/>
    </row>
    <row r="118" ht="15.75">
      <c r="C118" s="260">
        <f>C113+C106+C93+C87+C74+C70+C6</f>
        <v>2422134.5500000003</v>
      </c>
    </row>
  </sheetData>
  <sheetProtection/>
  <mergeCells count="9">
    <mergeCell ref="A2:C2"/>
    <mergeCell ref="A1:C1"/>
    <mergeCell ref="A77:C77"/>
    <mergeCell ref="A72:C72"/>
    <mergeCell ref="A108:C108"/>
    <mergeCell ref="A8:C8"/>
    <mergeCell ref="A76:C76"/>
    <mergeCell ref="A90:C90"/>
    <mergeCell ref="A96:C9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Powiat Zielonogórski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e.wickiewicz;i.buda</dc:creator>
  <cp:keywords/>
  <dc:description/>
  <cp:lastModifiedBy>SzymonP</cp:lastModifiedBy>
  <cp:lastPrinted>2019-05-24T11:26:31Z</cp:lastPrinted>
  <dcterms:created xsi:type="dcterms:W3CDTF">2011-10-28T06:57:53Z</dcterms:created>
  <dcterms:modified xsi:type="dcterms:W3CDTF">2019-09-19T07:22:17Z</dcterms:modified>
  <cp:category/>
  <cp:version/>
  <cp:contentType/>
  <cp:contentStatus/>
</cp:coreProperties>
</file>