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20055" activeTab="3"/>
  </bookViews>
  <sheets>
    <sheet name="ZZWR" sheetId="1" r:id="rId1"/>
    <sheet name="Bogaczów-Krzewiny" sheetId="2" r:id="rId2"/>
    <sheet name="Sterków-Pajęczno" sheetId="3" r:id="rId3"/>
    <sheet name="Spoczynkowa w Bogaczowie" sheetId="4" r:id="rId4"/>
  </sheets>
  <definedNames>
    <definedName name="_xlnm.Print_Area" localSheetId="1">'Bogaczów-Krzewiny'!$A$1:$G$28</definedName>
    <definedName name="_xlnm.Print_Area" localSheetId="2">'Sterków-Pajęczno'!$A$1:$G$26</definedName>
    <definedName name="_xlnm.Print_Area" localSheetId="0">'ZZWR'!$A$1:$E$9</definedName>
    <definedName name="_xlnm.Print_Titles" localSheetId="1">'Bogaczów-Krzewiny'!$2:$5</definedName>
  </definedNames>
  <calcPr fullCalcOnLoad="1"/>
</workbook>
</file>

<file path=xl/sharedStrings.xml><?xml version="1.0" encoding="utf-8"?>
<sst xmlns="http://schemas.openxmlformats.org/spreadsheetml/2006/main" count="287" uniqueCount="87">
  <si>
    <t>Nr Specy-
fikacji</t>
  </si>
  <si>
    <t>Wyszczególnienie  elementów</t>
  </si>
  <si>
    <t>Jednostka</t>
  </si>
  <si>
    <t>Cena jedn.</t>
  </si>
  <si>
    <t>Wartość</t>
  </si>
  <si>
    <t>Lp.</t>
  </si>
  <si>
    <t>technicznej</t>
  </si>
  <si>
    <t>rozliczeniowych</t>
  </si>
  <si>
    <t>netto</t>
  </si>
  <si>
    <t>nazwa</t>
  </si>
  <si>
    <t>ilość</t>
  </si>
  <si>
    <t>[ zł ]</t>
  </si>
  <si>
    <t>1</t>
  </si>
  <si>
    <t>2</t>
  </si>
  <si>
    <t>3</t>
  </si>
  <si>
    <t>4</t>
  </si>
  <si>
    <t>5</t>
  </si>
  <si>
    <t>6</t>
  </si>
  <si>
    <t>7</t>
  </si>
  <si>
    <t>D.01.00.00</t>
  </si>
  <si>
    <t>ROBOTY PRZYGOTOWAWCZE</t>
  </si>
  <si>
    <t>x</t>
  </si>
  <si>
    <t>D.01.01.01</t>
  </si>
  <si>
    <t>Roboty pomiarowe przy liniowych robotach przy budowie dróg. Wyznaczenie trasy.</t>
  </si>
  <si>
    <t>km</t>
  </si>
  <si>
    <t xml:space="preserve">D.01.02.02 </t>
  </si>
  <si>
    <t>m2</t>
  </si>
  <si>
    <t>m3</t>
  </si>
  <si>
    <t>D.02.00.00</t>
  </si>
  <si>
    <t>ROBOTY ZIEMNE</t>
  </si>
  <si>
    <t>D.02.01.01</t>
  </si>
  <si>
    <t>D.02.03.01</t>
  </si>
  <si>
    <t>D.04.00.00</t>
  </si>
  <si>
    <t>PODBUDOWY</t>
  </si>
  <si>
    <t>D.04.01.01.</t>
  </si>
  <si>
    <t>D.04.04.02</t>
  </si>
  <si>
    <t>D.04.05.01</t>
  </si>
  <si>
    <t>D.05.00.00</t>
  </si>
  <si>
    <t>NAWIERZCHNIE</t>
  </si>
  <si>
    <t>D.06.00.00.</t>
  </si>
  <si>
    <t>ROBOTY WYKOŃCZENIOWE</t>
  </si>
  <si>
    <t>D.06.01.01</t>
  </si>
  <si>
    <t>RAZEM  KOSZT  ROBÓT  netto:</t>
  </si>
  <si>
    <t>PODATEK VAT:</t>
  </si>
  <si>
    <t>RAZEM  KOSZT  ROBÓT  brutto:</t>
  </si>
  <si>
    <t>D.05.03.05a</t>
  </si>
  <si>
    <t>D.05.03.05b</t>
  </si>
  <si>
    <t>Nawierzchnie z mieszanek mineralno-asfaltowych, warstwa ścieralna  grub. 4cm, typ AC8S - z oczyszczeniem  skropieniem emulsją asfalową  w ilości 0,5kg/1m2</t>
  </si>
  <si>
    <t>Nawierzchnie z mieszanek mineralno-asfaltowych, warstwa ścieralna  grub. 5cm, typ AC8S -  z oczyszczeniem  skropieniem emulsją asfalową  w ilości 0,5kg/1m2</t>
  </si>
  <si>
    <t>Roboty ziemne - wykop z przerzutem poprzecznym gruntu  w nasyp kat. II-IV</t>
  </si>
  <si>
    <t>Usuniecie warstwy ziemi urodzajnej (humusu). Grubość warstwy do 15cm (śr.10cm).</t>
  </si>
  <si>
    <t xml:space="preserve">Roboty ziemne - wykop z przerzutem podłużnym  w nasyp  oraz na odkład, grunt  kat. II-IV </t>
  </si>
  <si>
    <t>Wykonanie podbudowy grubości 20cm z kruszywa naturlanego skalnego  łamanego,  stabilizowanego mechan. o uziarnieniu 0/31,5 mm</t>
  </si>
  <si>
    <t>l.p.</t>
  </si>
  <si>
    <t>Elementy i rodzaje robót</t>
  </si>
  <si>
    <t>Wartość robót</t>
  </si>
  <si>
    <t>VAT 23%</t>
  </si>
  <si>
    <t>RAZEM</t>
  </si>
  <si>
    <t>Netto [ zł ]</t>
  </si>
  <si>
    <t>Brutto [ zł ]</t>
  </si>
  <si>
    <t xml:space="preserve">RAZEM: </t>
  </si>
  <si>
    <t>ZBIORCZE  ZESTAWIENIE  WARTOŚCI   OFEROWANYCH   ELEMENTÓW  ROBÓT</t>
  </si>
  <si>
    <t>ul.Spoczynkowa w Bogaczowie L=129m</t>
  </si>
  <si>
    <t>Odcinek Sterków-Pajęczno L=2025,74m</t>
  </si>
  <si>
    <t>Odcinek Bogaczów-Krzewiny L=1978,32m</t>
  </si>
  <si>
    <t>Wykonanie nasypów z gruntu z przerzutu podłużnego i poprzecznego, łącznie  z  zagęszczeniem oraz  wyprofilowaniem i plantowaniem  skarp.</t>
  </si>
  <si>
    <t>Umocnienie skarp warstwą humusu gr. 10cm z obsianiem poboczy i skarp trawami wolnorosnącymi. Uwzględnić zakup i dowóz  humusu do miejsca wbudowania.</t>
  </si>
  <si>
    <t xml:space="preserve">Roboty ziemne na odkład w gr. kat II-IV, odwóz humus (545,7m3),  oraz nadmiaru gruntu z wykopu (korytowania)  -  na składowisko Wykonawcy wraz z kosztami składowania / utylizacji. </t>
  </si>
  <si>
    <t>Roboty ziemne na odkład w gr. kat II-IV, odwóz humus (485m3),  oraz nadmiaru gruntu z wykopu (korytowania), -  na składowisko Wykonawcy wraz z kosztami składowania / utylizacji. 
Uwaga: Uzwględnić  odwóz   grunt  z koryta  drogi  na składowisko Inwestora do 10km.</t>
  </si>
  <si>
    <t>Wykonanie nasypów z gruntu pozyskanego z kopalni kruszyw (zakup materiału), łącznie  z  zagęszczeniem oraz  wyprofilowaniem i plantowaniem  skarp.</t>
  </si>
  <si>
    <t xml:space="preserve">Roboty ziemne na odkład w gr. kat II-IV, odwóz humus (25,8m3),  oraz całego  gruntu z wykopu (korytowania), -  na składowisko Wykonawcy wraz z kosztami składowania lub utylizacji. </t>
  </si>
  <si>
    <t>Wykonanie w-wy wzmacniającej podłoże z gruntu stabilizowanego cementem o Rm=2,5MPa, grubość w-wy po zagęszczeniu 25cm. GRC zakupić i dowieźć z betoniarni.</t>
  </si>
  <si>
    <t>Przebudowa dróg w miejscowości Bogaczów</t>
  </si>
  <si>
    <t>OFERTA NR:</t>
  </si>
  <si>
    <t>Wykonanie koryta ziemnego śr.20cm głębokości  (do 30cm)  w gruncie kat II-IV,  uwzględnić obecność w nawierzchni  istniejącej drogi wzmocnień z kruszywa łamanego o niejednorodnej grubości oraz lokalnie gruzu i żużla.</t>
  </si>
  <si>
    <t>FORMULARZ CENOWY - PRZEDMIAR ROBÓT
Przebudowa dróg w miejscowości Bogaczów
ELEMENT 1: Odcinek  Bogaczów-Krzewiny,  o długości 1978,32m</t>
  </si>
  <si>
    <t>FORMULARZ CENOWY - PRZEDMIAR ROBÓT
Przebudowa dróg w miejscowości Bogaczów
ELEMENT 2: Odcinek  Sterków-Pajęczno,  o długości 2025,74m</t>
  </si>
  <si>
    <t>FORMULARZ CENOWY - PRZEDMIAR ROBÓT
Przebudowa dróg w miejscowości Bogaczów
ELEMENT 3:  ul.Spoczynkowa  w  Bogaczowie,  o długości 129,00m</t>
  </si>
  <si>
    <t>Wykonanie koryta ziemnego śr.20cm głębokości  (do 30cm)  w gruncie kat II-IV,  uwzględnić obecność w nawierzchni  istniejącej drogi wzmocnień z kruszywa łamanego o niejednorodnej grubości oraz  lokalnie gruzu i żużla</t>
  </si>
  <si>
    <t>Wykonanie koryta ziemnego do 55cm głębokości  w gruncie kat II-IV; uwzględnić obecność w nawierzchni  istniejącej drogi - wzmocnień z kruszywa łamanego o niejednorodnej grubości; lokalnie gruz i żużel</t>
  </si>
  <si>
    <t>Nawierzchnie z mieszanek mineralno-asfaltowych, warstwa wiążąca  grub. 4cm, typ AC11W -  z oczyszczeniem  skropieniem emulsją asfalową  w ilości 0,5kg/1m2</t>
  </si>
  <si>
    <t xml:space="preserve">D.01.03.08 </t>
  </si>
  <si>
    <t>Regulacja urządzeń - zaworów i armatury wodociągowej za pomocą betonu ok. 0,1m3 na urządzenie, uwzględnić zakup 20 nowych wysokich skrzynek ulicznych</t>
  </si>
  <si>
    <t>D.01.02.01</t>
  </si>
  <si>
    <t>Usunięcie drzew (sosna) średnicy od 8cm do 17cm</t>
  </si>
  <si>
    <t>szt.</t>
  </si>
  <si>
    <t>Regulacja urządzeń - zaworów i armatury wodociągowej za pomocą betonu ok. 0,1m3 na urządzenie, uwzględnić zakup 2 nowych skrzynek ulicznych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</si>
</sst>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 Narrow"/>
      <family val="2"/>
    </font>
    <font>
      <b/>
      <sz val="2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hair"/>
      <top style="double"/>
      <bottom/>
    </border>
    <border>
      <left style="thin"/>
      <right style="hair"/>
      <top style="double"/>
      <bottom/>
    </border>
    <border>
      <left style="thin"/>
      <right style="double"/>
      <top style="double"/>
      <bottom/>
    </border>
    <border>
      <left style="double"/>
      <right style="hair"/>
      <top/>
      <bottom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double"/>
      <top/>
      <bottom/>
    </border>
    <border>
      <left style="double"/>
      <right style="hair"/>
      <top/>
      <bottom style="double"/>
    </border>
    <border>
      <left style="thin"/>
      <right style="hair"/>
      <top/>
      <bottom style="double"/>
    </border>
    <border>
      <left style="thin"/>
      <right style="double"/>
      <top/>
      <bottom style="double"/>
    </border>
    <border>
      <left style="double"/>
      <right style="hair"/>
      <top style="double"/>
      <bottom style="double"/>
    </border>
    <border>
      <left/>
      <right style="hair"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/>
      <bottom style="thin"/>
    </border>
    <border>
      <left/>
      <right style="hair"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/>
      <right style="hair"/>
      <top/>
      <bottom/>
    </border>
    <border>
      <left/>
      <right style="double"/>
      <top/>
      <bottom/>
    </border>
    <border>
      <left style="double"/>
      <right style="hair"/>
      <top style="hair"/>
      <bottom/>
    </border>
    <border>
      <left/>
      <right style="hair"/>
      <top style="hair"/>
      <bottom/>
    </border>
    <border>
      <left/>
      <right style="double"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thin"/>
      <bottom style="thin"/>
    </border>
    <border>
      <left/>
      <right style="hair"/>
      <top style="thin"/>
      <bottom style="thin"/>
    </border>
    <border>
      <left/>
      <right style="double"/>
      <top style="thin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hair"/>
      <bottom/>
    </border>
    <border>
      <left style="hair"/>
      <right style="double"/>
      <top style="thin"/>
      <bottom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double"/>
      <right style="double"/>
      <top/>
      <bottom style="double"/>
    </border>
    <border>
      <left/>
      <right/>
      <top style="double"/>
      <bottom/>
    </border>
    <border>
      <left/>
      <right style="hair"/>
      <top style="thin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double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hair"/>
      <right/>
      <top style="hair"/>
      <bottom style="hair"/>
    </border>
    <border>
      <left style="double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2" xfId="0" applyFont="1" applyFill="1" applyBorder="1" applyAlignment="1" quotePrefix="1">
      <alignment horizontal="center" vertical="center"/>
    </xf>
    <xf numFmtId="4" fontId="2" fillId="0" borderId="22" xfId="0" applyNumberFormat="1" applyFont="1" applyFill="1" applyBorder="1" applyAlignment="1" quotePrefix="1">
      <alignment horizontal="center" vertical="center"/>
    </xf>
    <xf numFmtId="4" fontId="2" fillId="0" borderId="23" xfId="0" applyNumberFormat="1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quotePrefix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4" fontId="2" fillId="0" borderId="34" xfId="0" applyNumberFormat="1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 quotePrefix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vertical="center"/>
    </xf>
    <xf numFmtId="4" fontId="2" fillId="0" borderId="43" xfId="0" applyNumberFormat="1" applyFont="1" applyBorder="1" applyAlignment="1">
      <alignment vertical="center"/>
    </xf>
    <xf numFmtId="4" fontId="2" fillId="33" borderId="44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4" fontId="2" fillId="0" borderId="45" xfId="0" applyNumberFormat="1" applyFont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4" fontId="5" fillId="0" borderId="4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5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44" fontId="0" fillId="0" borderId="63" xfId="58" applyFont="1" applyBorder="1" applyAlignment="1">
      <alignment horizontal="center" vertical="center"/>
    </xf>
    <xf numFmtId="44" fontId="0" fillId="0" borderId="64" xfId="58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44" fontId="0" fillId="0" borderId="66" xfId="58" applyFont="1" applyBorder="1" applyAlignment="1">
      <alignment horizontal="center" vertical="center"/>
    </xf>
    <xf numFmtId="44" fontId="0" fillId="0" borderId="67" xfId="58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vertical="center"/>
    </xf>
    <xf numFmtId="44" fontId="0" fillId="0" borderId="69" xfId="58" applyFont="1" applyBorder="1" applyAlignment="1">
      <alignment horizontal="center" vertical="center"/>
    </xf>
    <xf numFmtId="44" fontId="0" fillId="0" borderId="70" xfId="58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right" vertical="center"/>
    </xf>
    <xf numFmtId="164" fontId="2" fillId="0" borderId="28" xfId="0" applyNumberFormat="1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4" fontId="2" fillId="0" borderId="34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/>
    </xf>
    <xf numFmtId="0" fontId="47" fillId="31" borderId="73" xfId="0" applyFont="1" applyFill="1" applyBorder="1" applyAlignment="1">
      <alignment horizontal="left" vertical="center"/>
    </xf>
    <xf numFmtId="0" fontId="47" fillId="31" borderId="74" xfId="0" applyFont="1" applyFill="1" applyBorder="1" applyAlignment="1">
      <alignment vertical="center"/>
    </xf>
    <xf numFmtId="0" fontId="0" fillId="31" borderId="75" xfId="0" applyFill="1" applyBorder="1" applyAlignment="1">
      <alignment vertical="center"/>
    </xf>
    <xf numFmtId="4" fontId="2" fillId="31" borderId="28" xfId="0" applyNumberFormat="1" applyFont="1" applyFill="1" applyBorder="1" applyAlignment="1">
      <alignment vertical="center"/>
    </xf>
    <xf numFmtId="4" fontId="2" fillId="31" borderId="34" xfId="0" applyNumberFormat="1" applyFont="1" applyFill="1" applyBorder="1" applyAlignment="1">
      <alignment vertical="center"/>
    </xf>
    <xf numFmtId="4" fontId="4" fillId="31" borderId="38" xfId="0" applyNumberFormat="1" applyFont="1" applyFill="1" applyBorder="1" applyAlignment="1">
      <alignment horizontal="center" vertical="center"/>
    </xf>
    <xf numFmtId="4" fontId="2" fillId="31" borderId="41" xfId="0" applyNumberFormat="1" applyFont="1" applyFill="1" applyBorder="1" applyAlignment="1">
      <alignment horizontal="right" vertical="center"/>
    </xf>
    <xf numFmtId="4" fontId="2" fillId="31" borderId="34" xfId="0" applyNumberFormat="1" applyFont="1" applyFill="1" applyBorder="1" applyAlignment="1">
      <alignment horizontal="right" vertical="center"/>
    </xf>
    <xf numFmtId="4" fontId="2" fillId="31" borderId="28" xfId="0" applyNumberFormat="1" applyFont="1" applyFill="1" applyBorder="1" applyAlignment="1">
      <alignment horizontal="right" vertical="center"/>
    </xf>
    <xf numFmtId="4" fontId="2" fillId="31" borderId="31" xfId="0" applyNumberFormat="1" applyFont="1" applyFill="1" applyBorder="1" applyAlignment="1">
      <alignment vertical="center"/>
    </xf>
    <xf numFmtId="4" fontId="2" fillId="31" borderId="41" xfId="0" applyNumberFormat="1" applyFont="1" applyFill="1" applyBorder="1" applyAlignment="1">
      <alignment vertical="center"/>
    </xf>
    <xf numFmtId="44" fontId="8" fillId="4" borderId="76" xfId="0" applyNumberFormat="1" applyFont="1" applyFill="1" applyBorder="1" applyAlignment="1">
      <alignment horizontal="center" vertical="center"/>
    </xf>
    <xf numFmtId="44" fontId="8" fillId="4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horizontal="center" vertical="center"/>
    </xf>
    <xf numFmtId="0" fontId="2" fillId="0" borderId="71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E11" sqref="E11"/>
    </sheetView>
  </sheetViews>
  <sheetFormatPr defaultColWidth="8.796875" defaultRowHeight="14.25"/>
  <cols>
    <col min="1" max="1" width="6.69921875" style="0" customWidth="1"/>
    <col min="2" max="2" width="51.5" style="0" customWidth="1"/>
    <col min="3" max="4" width="21.5" style="0" customWidth="1"/>
    <col min="5" max="5" width="22.69921875" style="0" customWidth="1"/>
  </cols>
  <sheetData>
    <row r="1" spans="1:5" ht="26.25" customHeight="1">
      <c r="A1" s="145" t="s">
        <v>61</v>
      </c>
      <c r="B1" s="145"/>
      <c r="C1" s="145"/>
      <c r="D1" s="145"/>
      <c r="E1" s="145"/>
    </row>
    <row r="2" spans="1:5" ht="33.75" customHeight="1">
      <c r="A2" s="146" t="s">
        <v>72</v>
      </c>
      <c r="B2" s="146"/>
      <c r="C2" s="146"/>
      <c r="D2" s="146"/>
      <c r="E2" s="146"/>
    </row>
    <row r="3" spans="1:5" ht="21" customHeight="1" thickBot="1">
      <c r="A3" s="99"/>
      <c r="B3" s="100"/>
      <c r="C3" s="101"/>
      <c r="D3" s="99"/>
      <c r="E3" s="99"/>
    </row>
    <row r="4" spans="1:5" ht="31.5" customHeight="1" thickTop="1">
      <c r="A4" s="102" t="s">
        <v>53</v>
      </c>
      <c r="B4" s="103" t="s">
        <v>54</v>
      </c>
      <c r="C4" s="104" t="s">
        <v>55</v>
      </c>
      <c r="D4" s="105" t="s">
        <v>56</v>
      </c>
      <c r="E4" s="106" t="s">
        <v>57</v>
      </c>
    </row>
    <row r="5" spans="1:5" ht="31.5" customHeight="1" thickBot="1">
      <c r="A5" s="107"/>
      <c r="B5" s="108"/>
      <c r="C5" s="109" t="s">
        <v>58</v>
      </c>
      <c r="D5" s="110" t="s">
        <v>11</v>
      </c>
      <c r="E5" s="111" t="s">
        <v>59</v>
      </c>
    </row>
    <row r="6" spans="1:5" ht="64.5" customHeight="1">
      <c r="A6" s="112">
        <v>1</v>
      </c>
      <c r="B6" s="113" t="s">
        <v>64</v>
      </c>
      <c r="C6" s="114">
        <f>'Bogaczów-Krzewiny'!G25</f>
        <v>0</v>
      </c>
      <c r="D6" s="114">
        <f>'Bogaczów-Krzewiny'!G26</f>
        <v>0</v>
      </c>
      <c r="E6" s="115">
        <f>'Bogaczów-Krzewiny'!G27</f>
        <v>0</v>
      </c>
    </row>
    <row r="7" spans="1:5" ht="64.5" customHeight="1">
      <c r="A7" s="116">
        <v>2</v>
      </c>
      <c r="B7" s="117" t="s">
        <v>63</v>
      </c>
      <c r="C7" s="118">
        <f>'Sterków-Pajęczno'!G24</f>
        <v>0</v>
      </c>
      <c r="D7" s="118">
        <f>'Sterków-Pajęczno'!G25</f>
        <v>0</v>
      </c>
      <c r="E7" s="119">
        <f>'Sterków-Pajęczno'!G26</f>
        <v>0</v>
      </c>
    </row>
    <row r="8" spans="1:5" ht="64.5" customHeight="1" thickBot="1">
      <c r="A8" s="120">
        <v>3</v>
      </c>
      <c r="B8" s="121" t="s">
        <v>62</v>
      </c>
      <c r="C8" s="122">
        <f>'Spoczynkowa w Bogaczowie'!G23</f>
        <v>0</v>
      </c>
      <c r="D8" s="122">
        <f>'Spoczynkowa w Bogaczowie'!G24</f>
        <v>0</v>
      </c>
      <c r="E8" s="123">
        <f>'Spoczynkowa w Bogaczowie'!G25</f>
        <v>0</v>
      </c>
    </row>
    <row r="9" spans="1:5" ht="48" customHeight="1" thickBot="1" thickTop="1">
      <c r="A9" s="124"/>
      <c r="B9" s="125" t="s">
        <v>60</v>
      </c>
      <c r="C9" s="143">
        <f>SUM(C6:C8)</f>
        <v>0</v>
      </c>
      <c r="D9" s="143">
        <f>SUM(D6:D8)</f>
        <v>0</v>
      </c>
      <c r="E9" s="144">
        <f>SUM(E6:E8)</f>
        <v>0</v>
      </c>
    </row>
    <row r="10" ht="42" customHeight="1" thickBot="1" thickTop="1"/>
    <row r="11" spans="3:5" s="71" customFormat="1" ht="30.75" customHeight="1" thickBot="1">
      <c r="C11" s="132" t="s">
        <v>73</v>
      </c>
      <c r="D11" s="133"/>
      <c r="E11" s="134"/>
    </row>
  </sheetData>
  <sheetProtection/>
  <mergeCells count="2">
    <mergeCell ref="A1:E1"/>
    <mergeCell ref="A2:E2"/>
  </mergeCells>
  <printOptions horizontalCentered="1"/>
  <pageMargins left="0.984251968503937" right="0.5905511811023623" top="1.968503937007874" bottom="1.1811023622047245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G11" sqref="G11"/>
    </sheetView>
  </sheetViews>
  <sheetFormatPr defaultColWidth="6.8984375" defaultRowHeight="14.25"/>
  <cols>
    <col min="1" max="1" width="4.59765625" style="1" customWidth="1"/>
    <col min="2" max="2" width="8.69921875" style="1" customWidth="1"/>
    <col min="3" max="3" width="36.5" style="1" customWidth="1"/>
    <col min="4" max="4" width="5.19921875" style="77" customWidth="1"/>
    <col min="5" max="5" width="7.69921875" style="78" customWidth="1"/>
    <col min="6" max="6" width="10.5" style="79" customWidth="1"/>
    <col min="7" max="7" width="16.69921875" style="79" customWidth="1"/>
    <col min="8" max="12" width="8" style="0" customWidth="1"/>
    <col min="13" max="248" width="6.8984375" style="1" customWidth="1"/>
    <col min="249" max="249" width="4.59765625" style="1" customWidth="1"/>
    <col min="250" max="250" width="8.69921875" style="1" customWidth="1"/>
    <col min="251" max="251" width="35" style="1" customWidth="1"/>
    <col min="252" max="252" width="5.19921875" style="1" customWidth="1"/>
    <col min="253" max="253" width="7.69921875" style="1" customWidth="1"/>
    <col min="254" max="254" width="10.5" style="1" customWidth="1"/>
    <col min="255" max="255" width="16.69921875" style="1" customWidth="1"/>
    <col min="256" max="16384" width="6.8984375" style="1" customWidth="1"/>
  </cols>
  <sheetData>
    <row r="1" spans="1:7" ht="70.5" customHeight="1" thickBot="1">
      <c r="A1" s="147" t="s">
        <v>75</v>
      </c>
      <c r="B1" s="148"/>
      <c r="C1" s="148"/>
      <c r="D1" s="148"/>
      <c r="E1" s="148"/>
      <c r="F1" s="148"/>
      <c r="G1" s="148"/>
    </row>
    <row r="2" spans="1:7" ht="26.25" thickTop="1">
      <c r="A2" s="2"/>
      <c r="B2" s="83" t="s">
        <v>0</v>
      </c>
      <c r="C2" s="3" t="s">
        <v>1</v>
      </c>
      <c r="D2" s="149" t="s">
        <v>2</v>
      </c>
      <c r="E2" s="150"/>
      <c r="F2" s="4" t="s">
        <v>3</v>
      </c>
      <c r="G2" s="5" t="s">
        <v>4</v>
      </c>
    </row>
    <row r="3" spans="1:7" ht="15">
      <c r="A3" s="6" t="s">
        <v>5</v>
      </c>
      <c r="B3" s="84" t="s">
        <v>6</v>
      </c>
      <c r="C3" s="7" t="s">
        <v>7</v>
      </c>
      <c r="D3" s="8"/>
      <c r="E3" s="9"/>
      <c r="F3" s="10" t="s">
        <v>8</v>
      </c>
      <c r="G3" s="11" t="s">
        <v>8</v>
      </c>
    </row>
    <row r="4" spans="1:7" ht="15" thickBot="1">
      <c r="A4" s="12"/>
      <c r="B4" s="85"/>
      <c r="C4" s="13"/>
      <c r="D4" s="13" t="s">
        <v>9</v>
      </c>
      <c r="E4" s="14" t="s">
        <v>10</v>
      </c>
      <c r="F4" s="14" t="s">
        <v>11</v>
      </c>
      <c r="G4" s="15" t="s">
        <v>11</v>
      </c>
    </row>
    <row r="5" spans="1:7" ht="15.75" thickBot="1" thickTop="1">
      <c r="A5" s="16" t="s">
        <v>12</v>
      </c>
      <c r="B5" s="17" t="s">
        <v>13</v>
      </c>
      <c r="C5" s="17" t="s">
        <v>14</v>
      </c>
      <c r="D5" s="17" t="s">
        <v>15</v>
      </c>
      <c r="E5" s="18" t="s">
        <v>16</v>
      </c>
      <c r="F5" s="18" t="s">
        <v>17</v>
      </c>
      <c r="G5" s="19" t="s">
        <v>18</v>
      </c>
    </row>
    <row r="6" spans="1:7" ht="15" thickTop="1">
      <c r="A6" s="20"/>
      <c r="B6" s="86" t="s">
        <v>19</v>
      </c>
      <c r="C6" s="21" t="s">
        <v>20</v>
      </c>
      <c r="D6" s="22" t="s">
        <v>21</v>
      </c>
      <c r="E6" s="23" t="s">
        <v>21</v>
      </c>
      <c r="F6" s="23" t="s">
        <v>21</v>
      </c>
      <c r="G6" s="24" t="s">
        <v>21</v>
      </c>
    </row>
    <row r="7" spans="1:7" ht="28.5" customHeight="1">
      <c r="A7" s="25">
        <f>MAX($A$3:A6)+1</f>
        <v>1</v>
      </c>
      <c r="B7" s="93" t="s">
        <v>22</v>
      </c>
      <c r="C7" s="26" t="s">
        <v>23</v>
      </c>
      <c r="D7" s="27" t="s">
        <v>24</v>
      </c>
      <c r="E7" s="28">
        <v>1.98</v>
      </c>
      <c r="F7" s="135"/>
      <c r="G7" s="29">
        <f>ROUND(E7*F7,2)</f>
        <v>0</v>
      </c>
    </row>
    <row r="8" spans="1:7" ht="31.5" customHeight="1">
      <c r="A8" s="30">
        <f>MAX($A$3:A7)+1</f>
        <v>2</v>
      </c>
      <c r="B8" s="155" t="s">
        <v>83</v>
      </c>
      <c r="C8" s="53" t="s">
        <v>84</v>
      </c>
      <c r="D8" s="34" t="s">
        <v>85</v>
      </c>
      <c r="E8" s="35">
        <v>15</v>
      </c>
      <c r="F8" s="136"/>
      <c r="G8" s="36">
        <f>ROUND(E8*F8,2)</f>
        <v>0</v>
      </c>
    </row>
    <row r="9" spans="1:7" ht="31.5" customHeight="1">
      <c r="A9" s="30">
        <f>MAX($A$3:A8)+1</f>
        <v>3</v>
      </c>
      <c r="B9" s="152" t="s">
        <v>25</v>
      </c>
      <c r="C9" s="33" t="s">
        <v>50</v>
      </c>
      <c r="D9" s="34" t="s">
        <v>26</v>
      </c>
      <c r="E9" s="35">
        <v>4846</v>
      </c>
      <c r="F9" s="136"/>
      <c r="G9" s="36">
        <f>ROUND(E9*F9,2)</f>
        <v>0</v>
      </c>
    </row>
    <row r="10" spans="1:7" ht="55.5" customHeight="1">
      <c r="A10" s="153">
        <f>MAX($A$3:A9)+1</f>
        <v>4</v>
      </c>
      <c r="B10" s="151" t="s">
        <v>81</v>
      </c>
      <c r="C10" s="154" t="s">
        <v>82</v>
      </c>
      <c r="D10" s="27" t="s">
        <v>27</v>
      </c>
      <c r="E10" s="28">
        <v>2.5</v>
      </c>
      <c r="F10" s="135"/>
      <c r="G10" s="29">
        <f>ROUND(E10*F10,2)</f>
        <v>0</v>
      </c>
    </row>
    <row r="11" spans="1:7" s="38" customFormat="1" ht="12.75">
      <c r="A11" s="40"/>
      <c r="B11" s="89" t="s">
        <v>28</v>
      </c>
      <c r="C11" s="41" t="s">
        <v>29</v>
      </c>
      <c r="D11" s="42" t="s">
        <v>21</v>
      </c>
      <c r="E11" s="43" t="s">
        <v>21</v>
      </c>
      <c r="F11" s="137" t="s">
        <v>21</v>
      </c>
      <c r="G11" s="44" t="s">
        <v>21</v>
      </c>
    </row>
    <row r="12" spans="1:7" s="38" customFormat="1" ht="81" customHeight="1">
      <c r="A12" s="39">
        <f>MAX($A$3:A11)+1</f>
        <v>5</v>
      </c>
      <c r="B12" s="90" t="s">
        <v>30</v>
      </c>
      <c r="C12" s="45" t="s">
        <v>68</v>
      </c>
      <c r="D12" s="46" t="s">
        <v>27</v>
      </c>
      <c r="E12" s="47">
        <v>663.87</v>
      </c>
      <c r="F12" s="138"/>
      <c r="G12" s="32">
        <f>ROUND(E12*F12,2)</f>
        <v>0</v>
      </c>
    </row>
    <row r="13" spans="1:7" s="38" customFormat="1" ht="33.75" customHeight="1">
      <c r="A13" s="37">
        <f>MAX($A$3:A12)+1</f>
        <v>6</v>
      </c>
      <c r="B13" s="92"/>
      <c r="C13" s="128" t="s">
        <v>49</v>
      </c>
      <c r="D13" s="48" t="s">
        <v>27</v>
      </c>
      <c r="E13" s="129">
        <v>470.15</v>
      </c>
      <c r="F13" s="139"/>
      <c r="G13" s="36">
        <f>ROUND(E13*F13,2)</f>
        <v>0</v>
      </c>
    </row>
    <row r="14" spans="1:7" s="38" customFormat="1" ht="38.25" customHeight="1">
      <c r="A14" s="37">
        <f>MAX($A$3:A13)+1</f>
        <v>7</v>
      </c>
      <c r="B14" s="92"/>
      <c r="C14" s="97" t="s">
        <v>51</v>
      </c>
      <c r="D14" s="49" t="s">
        <v>27</v>
      </c>
      <c r="E14" s="98">
        <v>282.13</v>
      </c>
      <c r="F14" s="140"/>
      <c r="G14" s="29">
        <f>ROUND(E14*F14,2)</f>
        <v>0</v>
      </c>
    </row>
    <row r="15" spans="1:7" s="38" customFormat="1" ht="48.75" customHeight="1">
      <c r="A15" s="39">
        <f>MAX($A$3:A14)+1</f>
        <v>8</v>
      </c>
      <c r="B15" s="91" t="s">
        <v>31</v>
      </c>
      <c r="C15" s="50" t="s">
        <v>65</v>
      </c>
      <c r="D15" s="51" t="s">
        <v>27</v>
      </c>
      <c r="E15" s="31">
        <v>573.41</v>
      </c>
      <c r="F15" s="141"/>
      <c r="G15" s="32">
        <f>ROUND(E15*F15,2)</f>
        <v>0</v>
      </c>
    </row>
    <row r="16" spans="1:7" ht="14.25">
      <c r="A16" s="40"/>
      <c r="B16" s="89" t="s">
        <v>32</v>
      </c>
      <c r="C16" s="41" t="s">
        <v>33</v>
      </c>
      <c r="D16" s="42" t="s">
        <v>21</v>
      </c>
      <c r="E16" s="43" t="s">
        <v>21</v>
      </c>
      <c r="F16" s="137" t="s">
        <v>21</v>
      </c>
      <c r="G16" s="44" t="s">
        <v>21</v>
      </c>
    </row>
    <row r="17" spans="1:7" ht="69" customHeight="1">
      <c r="A17" s="30">
        <f>MAX($A$6:A16)+1</f>
        <v>9</v>
      </c>
      <c r="B17" s="93" t="s">
        <v>34</v>
      </c>
      <c r="C17" s="54" t="s">
        <v>74</v>
      </c>
      <c r="D17" s="55" t="s">
        <v>26</v>
      </c>
      <c r="E17" s="56">
        <v>7953</v>
      </c>
      <c r="F17" s="142"/>
      <c r="G17" s="57">
        <f>ROUND(E17*F17,2)</f>
        <v>0</v>
      </c>
    </row>
    <row r="18" spans="1:7" ht="42.75" customHeight="1">
      <c r="A18" s="37">
        <f>MAX($A$6:A17)+1</f>
        <v>10</v>
      </c>
      <c r="B18" s="94" t="s">
        <v>35</v>
      </c>
      <c r="C18" s="53" t="s">
        <v>52</v>
      </c>
      <c r="D18" s="34" t="s">
        <v>26</v>
      </c>
      <c r="E18" s="35">
        <v>7953</v>
      </c>
      <c r="F18" s="136"/>
      <c r="G18" s="36">
        <f>ROUND(E18*F18,2)</f>
        <v>0</v>
      </c>
    </row>
    <row r="19" spans="1:7" s="38" customFormat="1" ht="12.75">
      <c r="A19" s="59"/>
      <c r="B19" s="89" t="s">
        <v>37</v>
      </c>
      <c r="C19" s="41" t="s">
        <v>38</v>
      </c>
      <c r="D19" s="42" t="s">
        <v>21</v>
      </c>
      <c r="E19" s="43" t="s">
        <v>21</v>
      </c>
      <c r="F19" s="137" t="s">
        <v>21</v>
      </c>
      <c r="G19" s="44" t="s">
        <v>21</v>
      </c>
    </row>
    <row r="20" spans="1:7" ht="57" customHeight="1">
      <c r="A20" s="60">
        <f>MAX($A$6:A19)+1</f>
        <v>11</v>
      </c>
      <c r="B20" s="95" t="s">
        <v>45</v>
      </c>
      <c r="C20" s="61" t="s">
        <v>47</v>
      </c>
      <c r="D20" s="51" t="s">
        <v>26</v>
      </c>
      <c r="E20" s="31">
        <v>6407</v>
      </c>
      <c r="F20" s="141"/>
      <c r="G20" s="62">
        <f>ROUND(E20*F20,2)</f>
        <v>0</v>
      </c>
    </row>
    <row r="21" spans="1:7" ht="51">
      <c r="A21" s="60">
        <f>MAX($A$6:A20)+1</f>
        <v>12</v>
      </c>
      <c r="B21" s="96"/>
      <c r="C21" s="61" t="s">
        <v>48</v>
      </c>
      <c r="D21" s="51" t="s">
        <v>26</v>
      </c>
      <c r="E21" s="31">
        <v>521</v>
      </c>
      <c r="F21" s="141"/>
      <c r="G21" s="32">
        <f>ROUND(E21*F21,2)</f>
        <v>0</v>
      </c>
    </row>
    <row r="22" spans="1:7" ht="51">
      <c r="A22" s="60">
        <f>MAX($A$6:A21)+1</f>
        <v>13</v>
      </c>
      <c r="B22" s="127" t="s">
        <v>46</v>
      </c>
      <c r="C22" s="61" t="s">
        <v>80</v>
      </c>
      <c r="D22" s="51" t="s">
        <v>26</v>
      </c>
      <c r="E22" s="31">
        <v>6645</v>
      </c>
      <c r="F22" s="141"/>
      <c r="G22" s="32">
        <f>ROUND(E22*F22,2)</f>
        <v>0</v>
      </c>
    </row>
    <row r="23" spans="1:7" ht="14.25">
      <c r="A23" s="63"/>
      <c r="B23" s="89" t="s">
        <v>39</v>
      </c>
      <c r="C23" s="64" t="s">
        <v>40</v>
      </c>
      <c r="D23" s="42" t="s">
        <v>21</v>
      </c>
      <c r="E23" s="43" t="s">
        <v>21</v>
      </c>
      <c r="F23" s="137" t="s">
        <v>21</v>
      </c>
      <c r="G23" s="44" t="s">
        <v>21</v>
      </c>
    </row>
    <row r="24" spans="1:7" ht="51.75" thickBot="1">
      <c r="A24" s="60">
        <f>MAX($A$6:A23)+1</f>
        <v>14</v>
      </c>
      <c r="B24" s="95" t="s">
        <v>41</v>
      </c>
      <c r="C24" s="65" t="s">
        <v>66</v>
      </c>
      <c r="D24" s="46" t="s">
        <v>26</v>
      </c>
      <c r="E24" s="56">
        <v>4414</v>
      </c>
      <c r="F24" s="142"/>
      <c r="G24" s="57">
        <f>ROUND(E24*F24,2)</f>
        <v>0</v>
      </c>
    </row>
    <row r="25" spans="1:12" ht="29.25" customHeight="1" thickBot="1" thickTop="1">
      <c r="A25" s="66"/>
      <c r="B25" s="67" t="s">
        <v>42</v>
      </c>
      <c r="C25" s="67"/>
      <c r="D25" s="68"/>
      <c r="E25" s="69"/>
      <c r="F25" s="69"/>
      <c r="G25" s="70">
        <f>SUM(G7:G24)</f>
        <v>0</v>
      </c>
      <c r="H25" s="71"/>
      <c r="I25" s="71"/>
      <c r="J25" s="71"/>
      <c r="K25" s="71"/>
      <c r="L25" s="71"/>
    </row>
    <row r="26" spans="1:12" ht="29.25" customHeight="1" thickBot="1" thickTop="1">
      <c r="A26" s="66"/>
      <c r="B26" s="72" t="s">
        <v>43</v>
      </c>
      <c r="C26" s="72"/>
      <c r="D26" s="73"/>
      <c r="E26" s="74"/>
      <c r="F26" s="74"/>
      <c r="G26" s="75">
        <f>ROUND(G25*0.23,2)</f>
        <v>0</v>
      </c>
      <c r="H26" s="71"/>
      <c r="I26" s="71"/>
      <c r="J26" s="71"/>
      <c r="K26" s="71"/>
      <c r="L26" s="71"/>
    </row>
    <row r="27" spans="1:12" ht="29.25" customHeight="1" thickBot="1" thickTop="1">
      <c r="A27" s="66"/>
      <c r="B27" s="72" t="s">
        <v>44</v>
      </c>
      <c r="C27" s="72"/>
      <c r="D27" s="73"/>
      <c r="E27" s="74"/>
      <c r="F27" s="74"/>
      <c r="G27" s="75">
        <f>G25+G26</f>
        <v>0</v>
      </c>
      <c r="H27" s="71"/>
      <c r="I27" s="71"/>
      <c r="J27" s="71"/>
      <c r="K27" s="71"/>
      <c r="L27" s="71"/>
    </row>
    <row r="28" spans="1:7" ht="15" thickTop="1">
      <c r="A28" s="76"/>
      <c r="G28" s="80"/>
    </row>
    <row r="29" spans="1:7" ht="14.25">
      <c r="A29" s="81"/>
      <c r="G29" s="82"/>
    </row>
  </sheetData>
  <sheetProtection/>
  <protectedRanges>
    <protectedRange sqref="F7:F24" name="Rozstęp1"/>
  </protectedRanges>
  <mergeCells count="2">
    <mergeCell ref="A1:G1"/>
    <mergeCell ref="D2:E2"/>
  </mergeCells>
  <printOptions horizontalCentered="1"/>
  <pageMargins left="1.1023622047244095" right="0.5118110236220472" top="0.7480314960629921" bottom="0.7480314960629921" header="0.31496062992125984" footer="0.31496062992125984"/>
  <pageSetup fitToHeight="1" fitToWidth="1" horizontalDpi="600" verticalDpi="600" orientation="portrait" paperSize="9" scale="7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PageLayoutView="0" workbookViewId="0" topLeftCell="A1">
      <selection activeCell="C22" sqref="C22"/>
    </sheetView>
  </sheetViews>
  <sheetFormatPr defaultColWidth="6.8984375" defaultRowHeight="14.25"/>
  <cols>
    <col min="1" max="1" width="4.59765625" style="1" customWidth="1"/>
    <col min="2" max="2" width="8.69921875" style="1" customWidth="1"/>
    <col min="3" max="3" width="36.69921875" style="1" customWidth="1"/>
    <col min="4" max="4" width="5.19921875" style="77" customWidth="1"/>
    <col min="5" max="5" width="7.69921875" style="78" customWidth="1"/>
    <col min="6" max="6" width="10.5" style="79" customWidth="1"/>
    <col min="7" max="7" width="16.69921875" style="79" customWidth="1"/>
    <col min="8" max="12" width="8" style="0" customWidth="1"/>
    <col min="13" max="248" width="6.8984375" style="1" customWidth="1"/>
    <col min="249" max="249" width="4.59765625" style="1" customWidth="1"/>
    <col min="250" max="250" width="8.69921875" style="1" customWidth="1"/>
    <col min="251" max="251" width="35" style="1" customWidth="1"/>
    <col min="252" max="252" width="5.19921875" style="1" customWidth="1"/>
    <col min="253" max="253" width="7.69921875" style="1" customWidth="1"/>
    <col min="254" max="254" width="10.5" style="1" customWidth="1"/>
    <col min="255" max="255" width="16.69921875" style="1" customWidth="1"/>
    <col min="256" max="16384" width="6.8984375" style="1" customWidth="1"/>
  </cols>
  <sheetData>
    <row r="1" spans="1:7" ht="75" customHeight="1" thickBot="1">
      <c r="A1" s="147" t="s">
        <v>76</v>
      </c>
      <c r="B1" s="148"/>
      <c r="C1" s="148"/>
      <c r="D1" s="148"/>
      <c r="E1" s="148"/>
      <c r="F1" s="148"/>
      <c r="G1" s="148"/>
    </row>
    <row r="2" spans="1:7" ht="37.5" customHeight="1" thickTop="1">
      <c r="A2" s="2"/>
      <c r="B2" s="83" t="s">
        <v>0</v>
      </c>
      <c r="C2" s="3" t="s">
        <v>1</v>
      </c>
      <c r="D2" s="149" t="s">
        <v>2</v>
      </c>
      <c r="E2" s="150"/>
      <c r="F2" s="4" t="s">
        <v>3</v>
      </c>
      <c r="G2" s="5" t="s">
        <v>4</v>
      </c>
    </row>
    <row r="3" spans="1:7" ht="15">
      <c r="A3" s="6" t="s">
        <v>5</v>
      </c>
      <c r="B3" s="84" t="s">
        <v>6</v>
      </c>
      <c r="C3" s="7" t="s">
        <v>7</v>
      </c>
      <c r="D3" s="8"/>
      <c r="E3" s="9"/>
      <c r="F3" s="10" t="s">
        <v>8</v>
      </c>
      <c r="G3" s="11" t="s">
        <v>8</v>
      </c>
    </row>
    <row r="4" spans="1:7" ht="15" thickBot="1">
      <c r="A4" s="12"/>
      <c r="B4" s="85"/>
      <c r="C4" s="13"/>
      <c r="D4" s="13" t="s">
        <v>9</v>
      </c>
      <c r="E4" s="14" t="s">
        <v>10</v>
      </c>
      <c r="F4" s="14" t="s">
        <v>11</v>
      </c>
      <c r="G4" s="15" t="s">
        <v>11</v>
      </c>
    </row>
    <row r="5" spans="1:7" ht="15.75" thickBot="1" thickTop="1">
      <c r="A5" s="16" t="s">
        <v>12</v>
      </c>
      <c r="B5" s="17" t="s">
        <v>13</v>
      </c>
      <c r="C5" s="17" t="s">
        <v>14</v>
      </c>
      <c r="D5" s="17" t="s">
        <v>15</v>
      </c>
      <c r="E5" s="18" t="s">
        <v>16</v>
      </c>
      <c r="F5" s="18" t="s">
        <v>17</v>
      </c>
      <c r="G5" s="19" t="s">
        <v>18</v>
      </c>
    </row>
    <row r="6" spans="1:7" ht="15" thickTop="1">
      <c r="A6" s="20"/>
      <c r="B6" s="86" t="s">
        <v>19</v>
      </c>
      <c r="C6" s="21" t="s">
        <v>20</v>
      </c>
      <c r="D6" s="22" t="s">
        <v>21</v>
      </c>
      <c r="E6" s="23" t="s">
        <v>21</v>
      </c>
      <c r="F6" s="23" t="s">
        <v>21</v>
      </c>
      <c r="G6" s="24" t="s">
        <v>21</v>
      </c>
    </row>
    <row r="7" spans="1:7" ht="25.5">
      <c r="A7" s="25">
        <f>MAX($A$3:A6)+1</f>
        <v>1</v>
      </c>
      <c r="B7" s="87" t="s">
        <v>22</v>
      </c>
      <c r="C7" s="26" t="s">
        <v>23</v>
      </c>
      <c r="D7" s="27" t="s">
        <v>24</v>
      </c>
      <c r="E7" s="28">
        <v>2.03</v>
      </c>
      <c r="F7" s="135"/>
      <c r="G7" s="29">
        <f>ROUND(E7*F7,2)</f>
        <v>0</v>
      </c>
    </row>
    <row r="8" spans="1:7" ht="25.5">
      <c r="A8" s="30">
        <f>MAX($A$3:A7)+1</f>
        <v>2</v>
      </c>
      <c r="B8" s="88" t="s">
        <v>25</v>
      </c>
      <c r="C8" s="33" t="s">
        <v>50</v>
      </c>
      <c r="D8" s="34" t="s">
        <v>26</v>
      </c>
      <c r="E8" s="35">
        <v>5457</v>
      </c>
      <c r="F8" s="136"/>
      <c r="G8" s="36">
        <f>ROUND(E8*F8,2)</f>
        <v>0</v>
      </c>
    </row>
    <row r="9" spans="1:7" s="38" customFormat="1" ht="12.75">
      <c r="A9" s="40"/>
      <c r="B9" s="89" t="s">
        <v>28</v>
      </c>
      <c r="C9" s="41" t="s">
        <v>29</v>
      </c>
      <c r="D9" s="42" t="s">
        <v>21</v>
      </c>
      <c r="E9" s="43"/>
      <c r="F9" s="137" t="s">
        <v>21</v>
      </c>
      <c r="G9" s="44" t="s">
        <v>21</v>
      </c>
    </row>
    <row r="10" spans="1:7" s="38" customFormat="1" ht="51">
      <c r="A10" s="39">
        <f>MAX($A$3:A9)+1</f>
        <v>3</v>
      </c>
      <c r="B10" s="90" t="s">
        <v>30</v>
      </c>
      <c r="C10" s="45" t="s">
        <v>67</v>
      </c>
      <c r="D10" s="46" t="s">
        <v>27</v>
      </c>
      <c r="E10" s="47">
        <v>573.2</v>
      </c>
      <c r="F10" s="138"/>
      <c r="G10" s="32">
        <f>ROUND(E10*F10,2)</f>
        <v>0</v>
      </c>
    </row>
    <row r="11" spans="1:11" s="38" customFormat="1" ht="25.5">
      <c r="A11" s="37">
        <f>MAX($A$3:A10)+1</f>
        <v>4</v>
      </c>
      <c r="B11" s="92"/>
      <c r="C11" s="128" t="s">
        <v>49</v>
      </c>
      <c r="D11" s="48" t="s">
        <v>27</v>
      </c>
      <c r="E11" s="129">
        <v>475.91</v>
      </c>
      <c r="F11" s="139"/>
      <c r="G11" s="36">
        <f>ROUND(E11*F11,2)</f>
        <v>0</v>
      </c>
      <c r="K11" s="78"/>
    </row>
    <row r="12" spans="1:9" s="38" customFormat="1" ht="25.5">
      <c r="A12" s="39">
        <f>MAX($A$3:A11)+1</f>
        <v>5</v>
      </c>
      <c r="B12" s="92"/>
      <c r="C12" s="97" t="s">
        <v>51</v>
      </c>
      <c r="D12" s="49" t="s">
        <v>27</v>
      </c>
      <c r="E12" s="98">
        <v>97.29</v>
      </c>
      <c r="F12" s="140"/>
      <c r="G12" s="29">
        <f>ROUND(E12*F12,2)</f>
        <v>0</v>
      </c>
      <c r="I12" s="78"/>
    </row>
    <row r="13" spans="1:9" s="38" customFormat="1" ht="51">
      <c r="A13" s="37">
        <f>MAX($A$3:A12)+1</f>
        <v>6</v>
      </c>
      <c r="B13" s="91" t="s">
        <v>31</v>
      </c>
      <c r="C13" s="130" t="s">
        <v>65</v>
      </c>
      <c r="D13" s="48" t="s">
        <v>27</v>
      </c>
      <c r="E13" s="35">
        <v>573.2</v>
      </c>
      <c r="F13" s="139"/>
      <c r="G13" s="36">
        <f>ROUND(E13*F13,2)</f>
        <v>0</v>
      </c>
      <c r="I13" s="78"/>
    </row>
    <row r="14" spans="1:7" s="38" customFormat="1" ht="47.25" customHeight="1">
      <c r="A14" s="39">
        <f>MAX($A$3:A13)+1</f>
        <v>7</v>
      </c>
      <c r="B14" s="91"/>
      <c r="C14" s="50" t="s">
        <v>69</v>
      </c>
      <c r="D14" s="51" t="s">
        <v>27</v>
      </c>
      <c r="E14" s="31">
        <v>283.68</v>
      </c>
      <c r="F14" s="141"/>
      <c r="G14" s="32">
        <f>ROUND(E14*F14,2)</f>
        <v>0</v>
      </c>
    </row>
    <row r="15" spans="1:7" ht="14.25">
      <c r="A15" s="40"/>
      <c r="B15" s="89" t="s">
        <v>32</v>
      </c>
      <c r="C15" s="41" t="s">
        <v>33</v>
      </c>
      <c r="D15" s="42" t="s">
        <v>21</v>
      </c>
      <c r="E15" s="43" t="s">
        <v>21</v>
      </c>
      <c r="F15" s="137" t="s">
        <v>21</v>
      </c>
      <c r="G15" s="44" t="s">
        <v>21</v>
      </c>
    </row>
    <row r="16" spans="1:7" ht="65.25" customHeight="1">
      <c r="A16" s="30">
        <f>MAX($A$6:A15)+1</f>
        <v>8</v>
      </c>
      <c r="B16" s="93" t="s">
        <v>34</v>
      </c>
      <c r="C16" s="54" t="s">
        <v>78</v>
      </c>
      <c r="D16" s="55" t="s">
        <v>26</v>
      </c>
      <c r="E16" s="56">
        <v>7902</v>
      </c>
      <c r="F16" s="142"/>
      <c r="G16" s="57">
        <f>ROUND(E16*F16,2)</f>
        <v>0</v>
      </c>
    </row>
    <row r="17" spans="1:7" ht="44.25" customHeight="1">
      <c r="A17" s="37">
        <f>MAX($A$6:A16)+1</f>
        <v>9</v>
      </c>
      <c r="B17" s="94" t="s">
        <v>35</v>
      </c>
      <c r="C17" s="53" t="s">
        <v>52</v>
      </c>
      <c r="D17" s="34" t="s">
        <v>26</v>
      </c>
      <c r="E17" s="35">
        <v>7902</v>
      </c>
      <c r="F17" s="136"/>
      <c r="G17" s="36">
        <f>ROUND(E17*F17,2)</f>
        <v>0</v>
      </c>
    </row>
    <row r="18" spans="1:7" s="38" customFormat="1" ht="12.75">
      <c r="A18" s="59"/>
      <c r="B18" s="89" t="s">
        <v>37</v>
      </c>
      <c r="C18" s="41" t="s">
        <v>38</v>
      </c>
      <c r="D18" s="42" t="s">
        <v>21</v>
      </c>
      <c r="E18" s="43" t="s">
        <v>21</v>
      </c>
      <c r="F18" s="137" t="s">
        <v>21</v>
      </c>
      <c r="G18" s="44" t="s">
        <v>21</v>
      </c>
    </row>
    <row r="19" spans="1:7" ht="51">
      <c r="A19" s="60">
        <f>MAX($A$6:A18)+1</f>
        <v>10</v>
      </c>
      <c r="B19" s="95" t="s">
        <v>45</v>
      </c>
      <c r="C19" s="61" t="s">
        <v>47</v>
      </c>
      <c r="D19" s="51" t="s">
        <v>26</v>
      </c>
      <c r="E19" s="31">
        <v>6482</v>
      </c>
      <c r="F19" s="141"/>
      <c r="G19" s="62">
        <f>ROUND(E19*F19,2)</f>
        <v>0</v>
      </c>
    </row>
    <row r="20" spans="1:7" ht="51">
      <c r="A20" s="60">
        <f>MAX($A$6:A19)+1</f>
        <v>11</v>
      </c>
      <c r="B20" s="96"/>
      <c r="C20" s="61" t="s">
        <v>48</v>
      </c>
      <c r="D20" s="51" t="s">
        <v>26</v>
      </c>
      <c r="E20" s="31">
        <v>381</v>
      </c>
      <c r="F20" s="141"/>
      <c r="G20" s="32">
        <f>ROUND(E20*F20,2)</f>
        <v>0</v>
      </c>
    </row>
    <row r="21" spans="1:7" ht="51">
      <c r="A21" s="60">
        <f>MAX($A$6:A20)+1</f>
        <v>12</v>
      </c>
      <c r="B21" s="127" t="s">
        <v>46</v>
      </c>
      <c r="C21" s="61" t="s">
        <v>80</v>
      </c>
      <c r="D21" s="51" t="s">
        <v>26</v>
      </c>
      <c r="E21" s="31">
        <v>6725</v>
      </c>
      <c r="F21" s="141"/>
      <c r="G21" s="32">
        <f>ROUND(E21*F21,2)</f>
        <v>0</v>
      </c>
    </row>
    <row r="22" spans="1:7" ht="14.25">
      <c r="A22" s="63"/>
      <c r="B22" s="89" t="s">
        <v>39</v>
      </c>
      <c r="C22" s="64" t="s">
        <v>40</v>
      </c>
      <c r="D22" s="42" t="s">
        <v>21</v>
      </c>
      <c r="E22" s="43" t="s">
        <v>21</v>
      </c>
      <c r="F22" s="137" t="s">
        <v>21</v>
      </c>
      <c r="G22" s="44" t="s">
        <v>21</v>
      </c>
    </row>
    <row r="23" spans="1:7" ht="51.75" thickBot="1">
      <c r="A23" s="60">
        <f>MAX($A$6:A22)+1</f>
        <v>13</v>
      </c>
      <c r="B23" s="95" t="s">
        <v>41</v>
      </c>
      <c r="C23" s="65" t="s">
        <v>66</v>
      </c>
      <c r="D23" s="46" t="s">
        <v>26</v>
      </c>
      <c r="E23" s="56">
        <v>5243</v>
      </c>
      <c r="F23" s="142"/>
      <c r="G23" s="57">
        <f>ROUND(E23*F23,2)</f>
        <v>0</v>
      </c>
    </row>
    <row r="24" spans="1:12" ht="33.75" customHeight="1" thickBot="1" thickTop="1">
      <c r="A24" s="66"/>
      <c r="B24" s="67" t="s">
        <v>42</v>
      </c>
      <c r="C24" s="67"/>
      <c r="D24" s="68"/>
      <c r="E24" s="69"/>
      <c r="F24" s="69"/>
      <c r="G24" s="70">
        <f>SUM(G7:G23)</f>
        <v>0</v>
      </c>
      <c r="H24" s="71"/>
      <c r="I24" s="71"/>
      <c r="J24" s="71"/>
      <c r="K24" s="71"/>
      <c r="L24" s="71"/>
    </row>
    <row r="25" spans="1:12" ht="33.75" customHeight="1" thickBot="1" thickTop="1">
      <c r="A25" s="66"/>
      <c r="B25" s="72" t="s">
        <v>43</v>
      </c>
      <c r="C25" s="72"/>
      <c r="D25" s="73"/>
      <c r="E25" s="74"/>
      <c r="F25" s="74"/>
      <c r="G25" s="75">
        <f>ROUND(G24*0.23,2)</f>
        <v>0</v>
      </c>
      <c r="H25" s="71"/>
      <c r="I25" s="71"/>
      <c r="J25" s="71"/>
      <c r="K25" s="71"/>
      <c r="L25" s="71"/>
    </row>
    <row r="26" spans="1:12" ht="33.75" customHeight="1" thickBot="1" thickTop="1">
      <c r="A26" s="66"/>
      <c r="B26" s="72" t="s">
        <v>44</v>
      </c>
      <c r="C26" s="72"/>
      <c r="D26" s="73"/>
      <c r="E26" s="74"/>
      <c r="F26" s="74"/>
      <c r="G26" s="75">
        <f>G24+G25</f>
        <v>0</v>
      </c>
      <c r="H26" s="71"/>
      <c r="I26" s="71"/>
      <c r="J26" s="71"/>
      <c r="K26" s="71"/>
      <c r="L26" s="71"/>
    </row>
    <row r="27" spans="1:7" ht="15" thickTop="1">
      <c r="A27" s="76"/>
      <c r="G27" s="80"/>
    </row>
    <row r="28" spans="1:7" ht="14.25">
      <c r="A28" s="81"/>
      <c r="G28" s="82"/>
    </row>
  </sheetData>
  <sheetProtection/>
  <mergeCells count="2">
    <mergeCell ref="A1:G1"/>
    <mergeCell ref="D2:E2"/>
  </mergeCells>
  <printOptions/>
  <pageMargins left="1.1811023622047245" right="0.5905511811023623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zoomScalePageLayoutView="0" workbookViewId="0" topLeftCell="A1">
      <selection activeCell="I11" sqref="I11"/>
    </sheetView>
  </sheetViews>
  <sheetFormatPr defaultColWidth="6.8984375" defaultRowHeight="14.25"/>
  <cols>
    <col min="1" max="1" width="4.59765625" style="1" customWidth="1"/>
    <col min="2" max="2" width="8.69921875" style="1" customWidth="1"/>
    <col min="3" max="3" width="38.19921875" style="1" customWidth="1"/>
    <col min="4" max="4" width="5.19921875" style="77" customWidth="1"/>
    <col min="5" max="5" width="7.69921875" style="78" customWidth="1"/>
    <col min="6" max="6" width="10.5" style="79" customWidth="1"/>
    <col min="7" max="7" width="16.69921875" style="79" customWidth="1"/>
    <col min="8" max="12" width="8" style="0" customWidth="1"/>
    <col min="13" max="248" width="6.8984375" style="1" customWidth="1"/>
    <col min="249" max="249" width="4.59765625" style="1" customWidth="1"/>
    <col min="250" max="250" width="8.69921875" style="1" customWidth="1"/>
    <col min="251" max="251" width="35" style="1" customWidth="1"/>
    <col min="252" max="252" width="5.19921875" style="1" customWidth="1"/>
    <col min="253" max="253" width="7.69921875" style="1" customWidth="1"/>
    <col min="254" max="254" width="10.5" style="1" customWidth="1"/>
    <col min="255" max="255" width="16.69921875" style="1" customWidth="1"/>
    <col min="256" max="16384" width="6.8984375" style="1" customWidth="1"/>
  </cols>
  <sheetData>
    <row r="1" spans="1:7" ht="70.5" customHeight="1" thickBot="1">
      <c r="A1" s="147" t="s">
        <v>77</v>
      </c>
      <c r="B1" s="148"/>
      <c r="C1" s="148"/>
      <c r="D1" s="148"/>
      <c r="E1" s="148"/>
      <c r="F1" s="148"/>
      <c r="G1" s="148"/>
    </row>
    <row r="2" spans="1:7" ht="26.25" thickTop="1">
      <c r="A2" s="2"/>
      <c r="B2" s="83" t="s">
        <v>0</v>
      </c>
      <c r="C2" s="3" t="s">
        <v>1</v>
      </c>
      <c r="D2" s="149" t="s">
        <v>2</v>
      </c>
      <c r="E2" s="150"/>
      <c r="F2" s="4" t="s">
        <v>3</v>
      </c>
      <c r="G2" s="5" t="s">
        <v>4</v>
      </c>
    </row>
    <row r="3" spans="1:7" ht="15">
      <c r="A3" s="6" t="s">
        <v>5</v>
      </c>
      <c r="B3" s="84" t="s">
        <v>6</v>
      </c>
      <c r="C3" s="7" t="s">
        <v>7</v>
      </c>
      <c r="D3" s="8"/>
      <c r="E3" s="9"/>
      <c r="F3" s="10" t="s">
        <v>8</v>
      </c>
      <c r="G3" s="11" t="s">
        <v>8</v>
      </c>
    </row>
    <row r="4" spans="1:7" ht="15" thickBot="1">
      <c r="A4" s="12"/>
      <c r="B4" s="85"/>
      <c r="C4" s="13"/>
      <c r="D4" s="13" t="s">
        <v>9</v>
      </c>
      <c r="E4" s="14" t="s">
        <v>10</v>
      </c>
      <c r="F4" s="14" t="s">
        <v>11</v>
      </c>
      <c r="G4" s="15" t="s">
        <v>11</v>
      </c>
    </row>
    <row r="5" spans="1:7" ht="15.75" thickBot="1" thickTop="1">
      <c r="A5" s="16" t="s">
        <v>12</v>
      </c>
      <c r="B5" s="17" t="s">
        <v>13</v>
      </c>
      <c r="C5" s="17" t="s">
        <v>14</v>
      </c>
      <c r="D5" s="17" t="s">
        <v>15</v>
      </c>
      <c r="E5" s="18" t="s">
        <v>16</v>
      </c>
      <c r="F5" s="18" t="s">
        <v>17</v>
      </c>
      <c r="G5" s="19" t="s">
        <v>18</v>
      </c>
    </row>
    <row r="6" spans="1:7" ht="15" thickTop="1">
      <c r="A6" s="20"/>
      <c r="B6" s="86" t="s">
        <v>19</v>
      </c>
      <c r="C6" s="21" t="s">
        <v>20</v>
      </c>
      <c r="D6" s="22" t="s">
        <v>21</v>
      </c>
      <c r="E6" s="23" t="s">
        <v>21</v>
      </c>
      <c r="F6" s="23" t="s">
        <v>21</v>
      </c>
      <c r="G6" s="24" t="s">
        <v>21</v>
      </c>
    </row>
    <row r="7" spans="1:7" ht="31.5" customHeight="1">
      <c r="A7" s="25">
        <f>MAX($A$3:A6)+1</f>
        <v>1</v>
      </c>
      <c r="B7" s="87" t="s">
        <v>22</v>
      </c>
      <c r="C7" s="26" t="s">
        <v>23</v>
      </c>
      <c r="D7" s="27" t="s">
        <v>24</v>
      </c>
      <c r="E7" s="126">
        <v>0.129</v>
      </c>
      <c r="F7" s="135"/>
      <c r="G7" s="29">
        <f>ROUND(E7*F7,2)</f>
        <v>0</v>
      </c>
    </row>
    <row r="8" spans="1:7" ht="33" customHeight="1">
      <c r="A8" s="30">
        <f>MAX($A$3:A7)+1</f>
        <v>2</v>
      </c>
      <c r="B8" s="88" t="s">
        <v>25</v>
      </c>
      <c r="C8" s="33" t="s">
        <v>50</v>
      </c>
      <c r="D8" s="34" t="s">
        <v>26</v>
      </c>
      <c r="E8" s="35">
        <v>258</v>
      </c>
      <c r="F8" s="136"/>
      <c r="G8" s="36">
        <f>ROUND(E8*F8,2)</f>
        <v>0</v>
      </c>
    </row>
    <row r="9" spans="1:7" ht="45" customHeight="1">
      <c r="A9" s="153">
        <f>MAX($A$3:A8)+1</f>
        <v>3</v>
      </c>
      <c r="B9" s="151" t="s">
        <v>81</v>
      </c>
      <c r="C9" s="154" t="s">
        <v>86</v>
      </c>
      <c r="D9" s="27" t="s">
        <v>27</v>
      </c>
      <c r="E9" s="28">
        <v>0.2</v>
      </c>
      <c r="F9" s="136"/>
      <c r="G9" s="36">
        <f>ROUND(E9*F9,2)</f>
        <v>0</v>
      </c>
    </row>
    <row r="10" spans="1:7" s="38" customFormat="1" ht="12.75">
      <c r="A10" s="40"/>
      <c r="B10" s="89" t="s">
        <v>28</v>
      </c>
      <c r="C10" s="41" t="s">
        <v>29</v>
      </c>
      <c r="D10" s="42" t="s">
        <v>21</v>
      </c>
      <c r="E10" s="43"/>
      <c r="F10" s="137" t="s">
        <v>21</v>
      </c>
      <c r="G10" s="44" t="s">
        <v>21</v>
      </c>
    </row>
    <row r="11" spans="1:7" s="38" customFormat="1" ht="51">
      <c r="A11" s="25">
        <f>MAX($A$3:A10)+1</f>
        <v>4</v>
      </c>
      <c r="B11" s="90" t="s">
        <v>30</v>
      </c>
      <c r="C11" s="45" t="s">
        <v>70</v>
      </c>
      <c r="D11" s="46" t="s">
        <v>27</v>
      </c>
      <c r="E11" s="47">
        <f>25.8+141.2</f>
        <v>167</v>
      </c>
      <c r="F11" s="138"/>
      <c r="G11" s="32">
        <f>ROUND(E11*F11,2)</f>
        <v>0</v>
      </c>
    </row>
    <row r="12" spans="1:7" s="38" customFormat="1" ht="41.25" customHeight="1">
      <c r="A12" s="39">
        <f>MAX($A$3:A11)+1</f>
        <v>5</v>
      </c>
      <c r="B12" s="91" t="s">
        <v>31</v>
      </c>
      <c r="C12" s="50" t="s">
        <v>69</v>
      </c>
      <c r="D12" s="51" t="s">
        <v>27</v>
      </c>
      <c r="E12" s="31">
        <v>34.8</v>
      </c>
      <c r="F12" s="141"/>
      <c r="G12" s="32">
        <f>ROUND(E12*F12,2)</f>
        <v>0</v>
      </c>
    </row>
    <row r="13" spans="1:7" ht="14.25">
      <c r="A13" s="40"/>
      <c r="B13" s="89" t="s">
        <v>32</v>
      </c>
      <c r="C13" s="41" t="s">
        <v>33</v>
      </c>
      <c r="D13" s="42" t="s">
        <v>21</v>
      </c>
      <c r="E13" s="43" t="s">
        <v>21</v>
      </c>
      <c r="F13" s="137" t="s">
        <v>21</v>
      </c>
      <c r="G13" s="44" t="s">
        <v>21</v>
      </c>
    </row>
    <row r="14" spans="1:7" ht="57" customHeight="1">
      <c r="A14" s="30">
        <f>MAX($A$6:A13)+1</f>
        <v>6</v>
      </c>
      <c r="B14" s="93" t="s">
        <v>34</v>
      </c>
      <c r="C14" s="54" t="s">
        <v>79</v>
      </c>
      <c r="D14" s="55" t="s">
        <v>26</v>
      </c>
      <c r="E14" s="56">
        <v>655</v>
      </c>
      <c r="F14" s="142"/>
      <c r="G14" s="57">
        <f>ROUND(E14*F14,2)</f>
        <v>0</v>
      </c>
    </row>
    <row r="15" spans="1:7" ht="42.75" customHeight="1">
      <c r="A15" s="37">
        <f>MAX($A$6:A14)+1</f>
        <v>7</v>
      </c>
      <c r="B15" s="94" t="s">
        <v>35</v>
      </c>
      <c r="C15" s="53" t="s">
        <v>52</v>
      </c>
      <c r="D15" s="34" t="s">
        <v>26</v>
      </c>
      <c r="E15" s="35">
        <v>523.5</v>
      </c>
      <c r="F15" s="136"/>
      <c r="G15" s="36">
        <f>ROUND(E15*F15,2)</f>
        <v>0</v>
      </c>
    </row>
    <row r="16" spans="1:7" ht="63" customHeight="1">
      <c r="A16" s="37">
        <f>MAX($A$6:A15)+1</f>
        <v>8</v>
      </c>
      <c r="B16" s="52" t="s">
        <v>36</v>
      </c>
      <c r="C16" s="33" t="s">
        <v>71</v>
      </c>
      <c r="D16" s="34" t="s">
        <v>26</v>
      </c>
      <c r="E16" s="35">
        <v>655</v>
      </c>
      <c r="F16" s="136"/>
      <c r="G16" s="58">
        <f>ROUND(E16*F16,2)</f>
        <v>0</v>
      </c>
    </row>
    <row r="17" spans="1:7" s="38" customFormat="1" ht="12.75">
      <c r="A17" s="59"/>
      <c r="B17" s="89" t="s">
        <v>37</v>
      </c>
      <c r="C17" s="41" t="s">
        <v>38</v>
      </c>
      <c r="D17" s="42" t="s">
        <v>21</v>
      </c>
      <c r="E17" s="43" t="s">
        <v>21</v>
      </c>
      <c r="F17" s="137" t="s">
        <v>21</v>
      </c>
      <c r="G17" s="44" t="s">
        <v>21</v>
      </c>
    </row>
    <row r="18" spans="1:7" ht="51">
      <c r="A18" s="60">
        <f>MAX($A$6:A17)+1</f>
        <v>9</v>
      </c>
      <c r="B18" s="95" t="s">
        <v>45</v>
      </c>
      <c r="C18" s="61" t="s">
        <v>47</v>
      </c>
      <c r="D18" s="51" t="s">
        <v>26</v>
      </c>
      <c r="E18" s="31">
        <v>397</v>
      </c>
      <c r="F18" s="141"/>
      <c r="G18" s="62">
        <f>ROUND(E18*F18,2)</f>
        <v>0</v>
      </c>
    </row>
    <row r="19" spans="1:7" ht="51">
      <c r="A19" s="60">
        <f>MAX($A$6:A18)+1</f>
        <v>10</v>
      </c>
      <c r="B19" s="131"/>
      <c r="C19" s="61" t="s">
        <v>48</v>
      </c>
      <c r="D19" s="51" t="s">
        <v>26</v>
      </c>
      <c r="E19" s="31">
        <v>61</v>
      </c>
      <c r="F19" s="141"/>
      <c r="G19" s="32">
        <f>ROUND(E19*F19,2)</f>
        <v>0</v>
      </c>
    </row>
    <row r="20" spans="1:7" ht="55.5" customHeight="1">
      <c r="A20" s="60">
        <f>MAX($A$6:A19)+1</f>
        <v>11</v>
      </c>
      <c r="B20" s="127" t="s">
        <v>46</v>
      </c>
      <c r="C20" s="61" t="s">
        <v>80</v>
      </c>
      <c r="D20" s="51" t="s">
        <v>26</v>
      </c>
      <c r="E20" s="31">
        <v>412</v>
      </c>
      <c r="F20" s="141"/>
      <c r="G20" s="32">
        <f>ROUND(E20*F20,2)</f>
        <v>0</v>
      </c>
    </row>
    <row r="21" spans="1:7" ht="17.25" customHeight="1">
      <c r="A21" s="63"/>
      <c r="B21" s="89" t="s">
        <v>39</v>
      </c>
      <c r="C21" s="64" t="s">
        <v>40</v>
      </c>
      <c r="D21" s="42" t="s">
        <v>21</v>
      </c>
      <c r="E21" s="43" t="s">
        <v>21</v>
      </c>
      <c r="F21" s="137" t="s">
        <v>21</v>
      </c>
      <c r="G21" s="44" t="s">
        <v>21</v>
      </c>
    </row>
    <row r="22" spans="1:7" ht="51.75" thickBot="1">
      <c r="A22" s="60">
        <f>MAX($A$6:A21)+1</f>
        <v>12</v>
      </c>
      <c r="B22" s="95" t="s">
        <v>41</v>
      </c>
      <c r="C22" s="65" t="s">
        <v>66</v>
      </c>
      <c r="D22" s="46" t="s">
        <v>26</v>
      </c>
      <c r="E22" s="56">
        <v>297</v>
      </c>
      <c r="F22" s="142"/>
      <c r="G22" s="57">
        <f>ROUND(E22*F22,2)</f>
        <v>0</v>
      </c>
    </row>
    <row r="23" spans="1:12" ht="36.75" customHeight="1" thickBot="1" thickTop="1">
      <c r="A23" s="66"/>
      <c r="B23" s="67" t="s">
        <v>42</v>
      </c>
      <c r="C23" s="67"/>
      <c r="D23" s="68"/>
      <c r="E23" s="69"/>
      <c r="F23" s="69"/>
      <c r="G23" s="70">
        <f>SUM(G7:G22)</f>
        <v>0</v>
      </c>
      <c r="H23" s="71"/>
      <c r="I23" s="71"/>
      <c r="J23" s="71"/>
      <c r="K23" s="71"/>
      <c r="L23" s="71"/>
    </row>
    <row r="24" spans="1:12" ht="36.75" customHeight="1" thickBot="1" thickTop="1">
      <c r="A24" s="66"/>
      <c r="B24" s="72" t="s">
        <v>43</v>
      </c>
      <c r="C24" s="72"/>
      <c r="D24" s="73"/>
      <c r="E24" s="74"/>
      <c r="F24" s="74"/>
      <c r="G24" s="75">
        <f>ROUND(G23*0.23,2)</f>
        <v>0</v>
      </c>
      <c r="H24" s="71"/>
      <c r="I24" s="71"/>
      <c r="J24" s="71"/>
      <c r="K24" s="71"/>
      <c r="L24" s="71"/>
    </row>
    <row r="25" spans="1:12" ht="36.75" customHeight="1" thickBot="1" thickTop="1">
      <c r="A25" s="66"/>
      <c r="B25" s="72" t="s">
        <v>44</v>
      </c>
      <c r="C25" s="72"/>
      <c r="D25" s="73"/>
      <c r="E25" s="74"/>
      <c r="F25" s="74"/>
      <c r="G25" s="75">
        <f>G23+G24</f>
        <v>0</v>
      </c>
      <c r="H25" s="71"/>
      <c r="I25" s="71"/>
      <c r="J25" s="71"/>
      <c r="K25" s="71"/>
      <c r="L25" s="71"/>
    </row>
    <row r="26" spans="1:7" ht="15" thickTop="1">
      <c r="A26" s="76"/>
      <c r="G26" s="80"/>
    </row>
    <row r="27" spans="1:7" ht="14.25">
      <c r="A27" s="81"/>
      <c r="G27" s="82"/>
    </row>
  </sheetData>
  <sheetProtection/>
  <mergeCells count="2">
    <mergeCell ref="A1:G1"/>
    <mergeCell ref="D2:E2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cp:lastPrinted>2013-01-10T12:00:03Z</cp:lastPrinted>
  <dcterms:created xsi:type="dcterms:W3CDTF">2010-03-04T01:44:36Z</dcterms:created>
  <dcterms:modified xsi:type="dcterms:W3CDTF">2013-01-21T01:45:50Z</dcterms:modified>
  <cp:category/>
  <cp:version/>
  <cp:contentType/>
  <cp:contentStatus/>
</cp:coreProperties>
</file>