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Arkusz1" sheetId="1" r:id="rId1"/>
    <sheet name="środki unijne" sheetId="2" r:id="rId2"/>
    <sheet name="Projekt2_4" sheetId="3" r:id="rId3"/>
  </sheets>
  <definedNames>
    <definedName name="_xlnm.Print_Area" localSheetId="0">'Arkusz1'!$A$1:$Q$485</definedName>
    <definedName name="_xlnm.Print_Area" localSheetId="2">'Projekt2_4'!$A$1:$Q$223</definedName>
    <definedName name="_xlnm.Print_Area" localSheetId="1">'środki unijne'!$A$1:$Q$182</definedName>
  </definedNames>
  <calcPr fullCalcOnLoad="1"/>
</workbook>
</file>

<file path=xl/sharedStrings.xml><?xml version="1.0" encoding="utf-8"?>
<sst xmlns="http://schemas.openxmlformats.org/spreadsheetml/2006/main" count="614" uniqueCount="484">
  <si>
    <t>Wydatki na programy i projekty</t>
  </si>
  <si>
    <t>ze środków funduszy strukturalnych i Funduszu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</si>
  <si>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</si>
  <si>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</si>
  <si>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</si>
  <si>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</si>
  <si>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</si>
  <si>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</si>
  <si>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</si>
  <si>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</si>
  <si>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</si>
  <si>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</si>
  <si>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</si>
  <si>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</si>
  <si>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</si>
  <si>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</si>
  <si>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</si>
  <si>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</si>
  <si>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</si>
  <si>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</si>
  <si>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</si>
  <si>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</si>
  <si>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</si>
  <si>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</si>
  <si>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</si>
  <si>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</si>
  <si>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</si>
  <si>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</si>
  <si>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</si>
  <si>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</si>
  <si>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</si>
  <si>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</si>
  <si>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</si>
  <si>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</si>
  <si>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</si>
  <si>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</si>
  <si>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</si>
  <si>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 bbbbbb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</si>
  <si>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</si>
  <si>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</si>
  <si>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</si>
  <si>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</si>
  <si>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</si>
  <si>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</si>
  <si>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</si>
  <si>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</si>
  <si>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</si>
  <si>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</si>
  <si>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</si>
  <si>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</si>
  <si>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</si>
  <si>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</si>
  <si>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</si>
  <si>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</si>
  <si>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</si>
  <si>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</si>
  <si>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</si>
  <si>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</si>
  <si>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</si>
  <si>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</si>
  <si>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</si>
  <si>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</si>
  <si>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</si>
  <si>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</si>
  <si>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</si>
  <si>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</si>
  <si>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</si>
  <si>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</si>
  <si>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</si>
  <si>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</si>
  <si>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</si>
  <si>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</si>
  <si>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</si>
  <si>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</si>
  <si>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</si>
  <si>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</si>
  <si>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</si>
  <si>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</si>
  <si>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</si>
  <si>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</si>
  <si>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</si>
  <si>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</si>
  <si>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</si>
  <si>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</si>
  <si>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</si>
  <si>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</si>
  <si>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</si>
  <si>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</si>
  <si>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</si>
  <si>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</si>
  <si>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</si>
  <si>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</si>
  <si>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</si>
  <si>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</si>
  <si>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</si>
  <si>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</si>
  <si>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</si>
  <si>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</si>
  <si>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</si>
  <si>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</si>
  <si>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</si>
  <si>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</si>
  <si>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</si>
  <si>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</si>
  <si>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</si>
  <si>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</si>
  <si>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</si>
  <si>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</si>
  <si>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</si>
  <si>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</si>
  <si>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</si>
  <si>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</si>
  <si>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</si>
  <si>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</si>
  <si>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</si>
  <si>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</si>
  <si>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</si>
  <si>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</si>
  <si>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</si>
  <si>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</si>
  <si>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</si>
  <si>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</si>
  <si>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</si>
  <si>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</si>
  <si>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</si>
  <si>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</si>
  <si>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</si>
  <si>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</si>
  <si>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</si>
  <si>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</si>
  <si>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</si>
  <si>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</si>
  <si>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</si>
  <si>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</si>
  <si>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</si>
  <si>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</si>
  <si>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</si>
  <si>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</si>
  <si>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</si>
  <si>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</si>
  <si>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</si>
  <si>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</si>
  <si>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</si>
  <si>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</si>
  <si>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</si>
  <si>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</si>
  <si>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</si>
  <si>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</si>
  <si>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</si>
  <si>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</si>
  <si>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</si>
  <si>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</si>
  <si>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</si>
  <si>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</si>
  <si>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</si>
  <si>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</si>
  <si>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</si>
  <si>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</si>
  <si>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</si>
  <si>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</si>
  <si>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</si>
  <si>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</si>
  <si>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</si>
  <si>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</si>
  <si>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</si>
  <si>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</si>
  <si>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</si>
  <si>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</si>
  <si>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</si>
  <si>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</si>
  <si>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</si>
  <si>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</si>
  <si>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</si>
  <si>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</si>
  <si>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</si>
  <si>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</si>
  <si>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</si>
  <si>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</si>
  <si>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</si>
  <si>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</si>
  <si>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</si>
  <si>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</si>
  <si>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</si>
  <si>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</si>
  <si>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</si>
  <si>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</si>
  <si>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</si>
  <si>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</si>
  <si>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</si>
  <si>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</si>
  <si>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</si>
  <si>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</si>
  <si>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</si>
  <si>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</si>
  <si>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</si>
  <si>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</si>
  <si>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</si>
  <si>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</si>
  <si>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</si>
  <si>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</si>
  <si>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</si>
  <si>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</si>
  <si>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</si>
  <si>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</si>
  <si>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</si>
  <si>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</si>
  <si>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</si>
  <si>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</si>
  <si>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</si>
  <si>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</si>
  <si>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</si>
  <si>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</si>
  <si>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</si>
  <si>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</si>
  <si>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</si>
  <si>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</si>
  <si>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</si>
  <si>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</si>
  <si>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</si>
  <si>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</si>
  <si>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</si>
  <si>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</si>
  <si>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</si>
  <si>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</si>
  <si>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</si>
  <si>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</si>
  <si>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</si>
  <si>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</si>
  <si>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</si>
  <si>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</si>
  <si>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</si>
  <si>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</si>
  <si>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</si>
  <si>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</si>
  <si>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</si>
  <si>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</si>
  <si>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</si>
  <si>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</si>
  <si>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</si>
  <si>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</si>
  <si>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</si>
  <si>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</si>
  <si>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</si>
  <si>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</si>
  <si>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</si>
  <si>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</si>
  <si>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</si>
  <si>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</si>
  <si>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</si>
  <si>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</si>
  <si>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</si>
  <si>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</si>
  <si>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</si>
  <si>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</si>
  <si>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</si>
  <si>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</si>
  <si>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</si>
  <si>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</si>
  <si>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</si>
  <si>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</si>
  <si>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</si>
  <si>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</si>
  <si>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</si>
  <si>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</si>
  <si>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</si>
  <si>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</si>
  <si>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</si>
  <si>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</si>
  <si>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</si>
  <si>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</si>
  <si>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</si>
  <si>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</si>
  <si>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</si>
  <si>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</si>
  <si>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</si>
  <si>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</si>
  <si>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</si>
  <si>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</si>
  <si>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</si>
  <si>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</si>
  <si>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</si>
  <si>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</si>
  <si>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</si>
  <si>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</si>
  <si>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</si>
  <si>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</si>
  <si>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</si>
  <si>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</si>
  <si>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</si>
  <si>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</si>
  <si>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</si>
  <si>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</si>
  <si>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</si>
  <si>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</si>
  <si>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</si>
  <si>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</si>
  <si>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</si>
  <si>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</si>
  <si>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</si>
  <si>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</si>
  <si>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</si>
  <si>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</si>
  <si>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</si>
  <si>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</si>
  <si>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</si>
  <si>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</si>
  <si>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</si>
  <si>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</si>
  <si>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</si>
  <si>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</si>
  <si>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>w tym:</t>
  </si>
  <si>
    <t>(6+7)</t>
  </si>
  <si>
    <t>(9+13)</t>
  </si>
  <si>
    <t>(10+11+12)</t>
  </si>
  <si>
    <t>(14+15+16+17)</t>
  </si>
  <si>
    <t>I</t>
  </si>
  <si>
    <t>Wydatki majątkowe razem</t>
  </si>
  <si>
    <t>Program</t>
  </si>
  <si>
    <t>Proritet</t>
  </si>
  <si>
    <t>Działanie</t>
  </si>
  <si>
    <t>1.1</t>
  </si>
  <si>
    <t>nazwa projektu</t>
  </si>
  <si>
    <t>z tego:                               2004</t>
  </si>
  <si>
    <t>Program</t>
  </si>
  <si>
    <t>Proritet</t>
  </si>
  <si>
    <t>Działanie</t>
  </si>
  <si>
    <t>1.2</t>
  </si>
  <si>
    <t>nazwa projektu</t>
  </si>
  <si>
    <t>z tego:                               2004</t>
  </si>
  <si>
    <t>II</t>
  </si>
  <si>
    <t>Wydatki bieżące razem</t>
  </si>
  <si>
    <t>Program</t>
  </si>
  <si>
    <t>Proritet</t>
  </si>
  <si>
    <t>Działanie</t>
  </si>
  <si>
    <t>2.1</t>
  </si>
  <si>
    <t>nazwa projektu</t>
  </si>
  <si>
    <t>z tego:                               2004</t>
  </si>
  <si>
    <t>Ogółem (I+II)</t>
  </si>
  <si>
    <t xml:space="preserve">Wydatki* na programy i projekty </t>
  </si>
  <si>
    <t xml:space="preserve"> w tym:</t>
  </si>
  <si>
    <t>Planowane wydatki</t>
  </si>
  <si>
    <t>z tego:</t>
  </si>
  <si>
    <t>Projekt</t>
  </si>
  <si>
    <t>Środki z budżetu krajowego**</t>
  </si>
  <si>
    <t>Kategoria Interwencji funduszy struktu- ralnych</t>
  </si>
  <si>
    <t>Kwalifikacja (dział, rozdział)</t>
  </si>
  <si>
    <t>Wydatki w okresie realizacji projektu (całkowita wartość projektu)</t>
  </si>
  <si>
    <t>Środki z budżetu krajowego</t>
  </si>
  <si>
    <t>Wydatki Razem</t>
  </si>
  <si>
    <t>Wydatki razem</t>
  </si>
  <si>
    <t>pożyczki i kredyty</t>
  </si>
  <si>
    <t>obligacje</t>
  </si>
  <si>
    <t>pozostałe **</t>
  </si>
  <si>
    <t>pozostałe**</t>
  </si>
  <si>
    <t>ProgramZPORR</t>
  </si>
  <si>
    <t>1.3</t>
  </si>
  <si>
    <t>* wydatki obejmują wydatki bieżące i majątkowe ( dotyczące inwestycji rocznych i ujętych wieloletnim programem inwestycyjnym)</t>
  </si>
  <si>
    <t>Kategoria Interwencji funduszy strukturalnych</t>
  </si>
  <si>
    <t>Działanie 1.5 Infrastruktura społeczeństwa informacyjnego</t>
  </si>
  <si>
    <t>w tym:</t>
  </si>
  <si>
    <t>(6+7)</t>
  </si>
  <si>
    <t>(9+13)</t>
  </si>
  <si>
    <t>(10+11+12)</t>
  </si>
  <si>
    <t>(14+15+16+17)</t>
  </si>
  <si>
    <t>II</t>
  </si>
  <si>
    <t>Wydatki bieżące razem</t>
  </si>
  <si>
    <t>Program ZPORR</t>
  </si>
  <si>
    <t>Proritet II</t>
  </si>
  <si>
    <t>Działanie 2.6</t>
  </si>
  <si>
    <t>2.1</t>
  </si>
  <si>
    <t>nazwa projektu Poprawa transferu wiedzy poprzez tworzenie nowoczesnej bazy dydaktycznej</t>
  </si>
  <si>
    <t>z tego:                     2004</t>
  </si>
  <si>
    <t>Program Interreg III A</t>
  </si>
  <si>
    <t>Proritet</t>
  </si>
  <si>
    <t>Działanie</t>
  </si>
  <si>
    <t>2.2</t>
  </si>
  <si>
    <t>nazwa projektu Transgraniczne wsparcie przedsiębiorczości w Euroregionie Sprewa-Nysa-Bóbr po przystąpieniu Polski do UE</t>
  </si>
  <si>
    <t>z tego:                     2004</t>
  </si>
  <si>
    <t>Program Fundusze PHARE</t>
  </si>
  <si>
    <t>Proritet</t>
  </si>
  <si>
    <t>Działanie</t>
  </si>
  <si>
    <t>2.3</t>
  </si>
  <si>
    <t>nazwa projektu Bezpieczne wakacje w Unii Europejskiej</t>
  </si>
  <si>
    <t>z tego:                     2004</t>
  </si>
  <si>
    <t>Program Fundusze PHARE</t>
  </si>
  <si>
    <t xml:space="preserve">Proritet </t>
  </si>
  <si>
    <t xml:space="preserve">Działanie </t>
  </si>
  <si>
    <t>2.4</t>
  </si>
  <si>
    <t>nazwa projektu Przydrożna informacja turystyczno – kulturalna</t>
  </si>
  <si>
    <t>z tego:                     2004</t>
  </si>
  <si>
    <t>Ogółem I+II)</t>
  </si>
  <si>
    <t>z tego:                      2004</t>
  </si>
  <si>
    <t>Priorytet I Rozbudowa i modernizacja infrastruktury służącej wzmacnianiu konkurencyjności regionów</t>
  </si>
  <si>
    <t>nazwa projektu:  Informatyzacja SP ZOZ celem podniesienia konkurencyjności</t>
  </si>
  <si>
    <t>budżet powiatu</t>
  </si>
  <si>
    <t>Kontrakt Wojewódzki</t>
  </si>
  <si>
    <t>Budżet powiatu</t>
  </si>
  <si>
    <t>1.</t>
  </si>
  <si>
    <t>2.</t>
  </si>
  <si>
    <t>3.</t>
  </si>
  <si>
    <t>4.</t>
  </si>
  <si>
    <t>5.</t>
  </si>
  <si>
    <t>6.</t>
  </si>
  <si>
    <t>750  75020</t>
  </si>
  <si>
    <t>851  85111</t>
  </si>
  <si>
    <t>921  92105</t>
  </si>
  <si>
    <t>WYDATKI BIEŻĄCE</t>
  </si>
  <si>
    <t>WYDATKI MAJĄTKOWE</t>
  </si>
  <si>
    <t>Wydatki bieżące  razem</t>
  </si>
  <si>
    <t>nazwa projektu: Polsko - niemieckie plony współpracy</t>
  </si>
  <si>
    <t>WYDATKI  OGÓŁEM</t>
  </si>
  <si>
    <t xml:space="preserve">                                                                                 </t>
  </si>
  <si>
    <t xml:space="preserve">Priorytet </t>
  </si>
  <si>
    <t>nazwa projektu : "Bezpieczne wakacje w Unii Europejskiej" (wydatki bieżące)</t>
  </si>
  <si>
    <t xml:space="preserve">750  75020   </t>
  </si>
  <si>
    <t>Lp.</t>
  </si>
  <si>
    <t>z tego źródła finansowania:</t>
  </si>
  <si>
    <t>pożyczki na prefinansowanie z budżetu państwa</t>
  </si>
  <si>
    <t>Program LRPO 2007-2013</t>
  </si>
  <si>
    <t>853  85333</t>
  </si>
  <si>
    <t xml:space="preserve">801   80130  </t>
  </si>
  <si>
    <t>801  80195</t>
  </si>
  <si>
    <t xml:space="preserve">                                                                                                                         ze środków z budżetu UE, EFTA i innych środków ze źródeł zagranicznych niepodlegających zwrotowi</t>
  </si>
  <si>
    <t>Środki z budżetu UE, EFTA i inne środki ze źródeł zagr. niepodlegające zwrotowi</t>
  </si>
  <si>
    <t>2009r</t>
  </si>
  <si>
    <t>z tego:                     2007</t>
  </si>
  <si>
    <t xml:space="preserve">Priorytet I Rozwój infrastruktury wzmacniającej konkurencyjność regionu </t>
  </si>
  <si>
    <t>Działanie 1.1 Poprawa stanu infrastruktury transportowej w regionie</t>
  </si>
  <si>
    <t xml:space="preserve">600  60014 </t>
  </si>
  <si>
    <t>nazwa projektu: Modernizacja bazy kształcenia praktycznego Zespołu Szkół Ponadgimnazjalnych im. generała Władysława Sikorskiego w Sulechowie</t>
  </si>
  <si>
    <t>Razem</t>
  </si>
  <si>
    <t>Priorytet IV Rozwój i modernizacja infrastruktury społecznej</t>
  </si>
  <si>
    <t>Działanie 4.2 Rozwój i modernizacja infrastruktury edukacyjnej</t>
  </si>
  <si>
    <t xml:space="preserve">nazwa projektu: Modernizacja kompleksu pomieszczeń terapii i relaksacji zdrowotnej w DPS w Trzebiechowie </t>
  </si>
  <si>
    <t xml:space="preserve">852   85202  </t>
  </si>
  <si>
    <t>Działanie 4.1 Rozwój i modernizacja infrastruktury ochrony zdrowia</t>
  </si>
  <si>
    <t>nazwa projektu: Modernizacja Szpitala poprzez rozbudowę w celu dostosowania do wymogów określonych w obowiązujących przepisach prawa 2008-2012</t>
  </si>
  <si>
    <t xml:space="preserve">010  01005   </t>
  </si>
  <si>
    <t>nazwa projektu : Wspieranie Rozwoju Obszarów Wiejskich przez EFRROW</t>
  </si>
  <si>
    <t>Program Rozwoju Obszarów Wiejskich 2007-2013</t>
  </si>
  <si>
    <t xml:space="preserve">Priorytet I Wsparcie konkurencyjności sektora rolnego i leśnego </t>
  </si>
  <si>
    <t>Priorytet III Wspieranie dalszego rozwoju zasobów ludzkich i transgranicznej kooperacji</t>
  </si>
  <si>
    <t>Działanie 3.1 Wspieranie projektów z zakresu kształcenia oraz zatrudnienia</t>
  </si>
  <si>
    <t>nazwa projektu: Transgraniczne wspieranie oświaty - praktyki uczniów w Niemczech</t>
  </si>
  <si>
    <t>Europejska Współpraca Terytorialna 2007-2013</t>
  </si>
  <si>
    <t>Działanie 1.6a Poprawianie i rozwijanie infrastruktury związanej z rozwojem i dostosowaniem rolnictwa i leśnictwa przez scalenie gruntów</t>
  </si>
  <si>
    <t xml:space="preserve">Priorytet II Wspieranie powiązań gospodarczych oraz współpracy sektorów gospodarki i nauki     </t>
  </si>
  <si>
    <t>Działanie 2.1 Działania wspierające gospodarkę</t>
  </si>
  <si>
    <t xml:space="preserve">nazwa projektu: Transgraniczne wspieranie przedsiębiorczości w Euroregionie Sprewa - Nysa - Bóbr </t>
  </si>
  <si>
    <t>Program Operacyjny Kapitał Ludzki</t>
  </si>
  <si>
    <t xml:space="preserve">nazwa projektu: Modernizacja drogi nr 1175F Drzonków - Sucha do skrzyżowania z drogą krajową nr 3 gm. Zielona Góra </t>
  </si>
  <si>
    <t>Priorytet IX Rozwój wykształcenia i kompetencji w regionach</t>
  </si>
  <si>
    <t>Działanie 9.1.2 Wyrównywanie szans edukacyjnych uczniów z grup o utrudnionym dostępie do edukacji oraz zmniejszanie różnic w jakości usług edukacyjnych</t>
  </si>
  <si>
    <t>Nazwa projektu: "Pokonując wszelkie trudności, zdobywamy cenne umiejętności" - ZSS w Wojnowie</t>
  </si>
  <si>
    <t>7.</t>
  </si>
  <si>
    <t>** od podmiotu przekazującego środki z budżetu UE</t>
  </si>
  <si>
    <t>Powiat będzie zaciągał kredyt w 2009 r. na sfinansowanie środków, które ma otrzymać z budżetu UE w kwocie 320.508 zł</t>
  </si>
  <si>
    <t xml:space="preserve">750  75020      </t>
  </si>
  <si>
    <t>852  85202</t>
  </si>
  <si>
    <t>854  85417</t>
  </si>
  <si>
    <t>921  92118</t>
  </si>
  <si>
    <t>Priorytet V Rozwój i modernizacja infrastruktury turystycznej i kulturowej</t>
  </si>
  <si>
    <t>Działanie 5.2 Rozwój i modernizacja lokalnej infrastruktury turystycznej i kulturowej</t>
  </si>
  <si>
    <t xml:space="preserve">Priorytet VII Promocja integracji społecznej </t>
  </si>
  <si>
    <t>Działanie 7.1.2 Rozwój i upowszechnianie aktywnej integracji przez powiatowe centra pomocy rodzinie</t>
  </si>
  <si>
    <t>Nazwa projektu: "Działania na rzecz integracji społecznej mieszkańców powiatu zielonogórskiego"</t>
  </si>
  <si>
    <t>853  85395</t>
  </si>
  <si>
    <t>8.</t>
  </si>
  <si>
    <t>Działanie 2.2 Wyrównywanie szans edukacyjnych poprzez programy stypendialne</t>
  </si>
  <si>
    <t>803  80309</t>
  </si>
  <si>
    <t>Priorytet II Wzmocnienie rozwoju zasobów ludzkich w regionach</t>
  </si>
  <si>
    <t xml:space="preserve">nazwa projektu : Wyrównywanie szans edukacyjnych poprzez programy stypendialne dla studentów Województwa Lubuskiego </t>
  </si>
  <si>
    <t>9.</t>
  </si>
  <si>
    <t>nazwa projektu: Perełki Powiatu Zielonogórskiego - termomodernizacja obiektów infrastruktury społecznej Powiatu Zielonogórskiego</t>
  </si>
  <si>
    <t>Powiat będzie zaciągał kredyt w 2009 r. na sfinansowanie środków, które ma otrzymać z budżetu UE w kwocie 977.533 zł</t>
  </si>
  <si>
    <t>Całkowita wartość zadania wynosi 5.345.105 zł, z tym że 98.820 zł - wartość dokumentacji technicznej została sfinansowana w 2007 r. W 2008 r. wykonano studium wykonalności w kwocie 9.760 zł.</t>
  </si>
  <si>
    <t>z dnia 28.08.2009</t>
  </si>
  <si>
    <r>
      <t>Załącznik</t>
    </r>
    <r>
      <rPr>
        <b/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>nr 4</t>
    </r>
  </si>
  <si>
    <t>Priorytet VI Rynek pracy otwarty dla wszystkich</t>
  </si>
  <si>
    <t xml:space="preserve">Działanie 6.1.3 Poprawa zdolności do zatrudnienia oraz podnoszenie poziomu aktywności zawodowej osób bezrobotnych </t>
  </si>
  <si>
    <t>Nazwa projektu: "Ścieżka aktywności zawodowej"</t>
  </si>
  <si>
    <t xml:space="preserve">Powiat będzie zaciągał kredyt w 2009 r. na sfinansowanie: - wkładu własnego do zadania w kwocie 1.736.082 zł, - środków, które ma otrzymać z budżetu UE w kwocie 9.837.798 zł. </t>
  </si>
  <si>
    <t>Całkowita wartość zadania w 2009 r. wynosi 11.622.680 zł. Kwota 48.800 zł - nadzór autorski wykonania zadania została ujęta na § 6050.</t>
  </si>
  <si>
    <t>do uchwały budżetowej nr  XXVIII / 228 /2009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</si>
</sst>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#,##0.0000"/>
    <numFmt numFmtId="182" formatCode="#,##0.00\ _z_ł"/>
  </numFmts>
  <fonts count="29">
    <font>
      <sz val="10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u val="single"/>
      <sz val="6"/>
      <name val="Arial"/>
      <family val="2"/>
    </font>
    <font>
      <b/>
      <u val="single"/>
      <sz val="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8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1" fillId="2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18" borderId="13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19" borderId="20" xfId="0" applyFont="1" applyFill="1" applyBorder="1" applyAlignment="1">
      <alignment/>
    </xf>
    <xf numFmtId="0" fontId="1" fillId="18" borderId="16" xfId="0" applyFont="1" applyFill="1" applyBorder="1" applyAlignment="1">
      <alignment/>
    </xf>
    <xf numFmtId="0" fontId="1" fillId="19" borderId="16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18" borderId="2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19" borderId="19" xfId="0" applyFont="1" applyFill="1" applyBorder="1" applyAlignment="1">
      <alignment/>
    </xf>
    <xf numFmtId="0" fontId="4" fillId="0" borderId="0" xfId="0" applyFont="1" applyAlignment="1">
      <alignment/>
    </xf>
    <xf numFmtId="0" fontId="1" fillId="19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9" fillId="0" borderId="3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35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10" fillId="20" borderId="30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38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0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9" fillId="0" borderId="26" xfId="0" applyFont="1" applyBorder="1" applyAlignment="1">
      <alignment/>
    </xf>
    <xf numFmtId="3" fontId="7" fillId="0" borderId="3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0" xfId="0" applyFont="1" applyBorder="1" applyAlignment="1">
      <alignment/>
    </xf>
    <xf numFmtId="3" fontId="7" fillId="19" borderId="21" xfId="0" applyNumberFormat="1" applyFont="1" applyFill="1" applyBorder="1" applyAlignment="1">
      <alignment/>
    </xf>
    <xf numFmtId="3" fontId="7" fillId="19" borderId="13" xfId="0" applyNumberFormat="1" applyFont="1" applyFill="1" applyBorder="1" applyAlignment="1">
      <alignment/>
    </xf>
    <xf numFmtId="3" fontId="7" fillId="18" borderId="16" xfId="0" applyNumberFormat="1" applyFont="1" applyFill="1" applyBorder="1" applyAlignment="1">
      <alignment/>
    </xf>
    <xf numFmtId="3" fontId="7" fillId="19" borderId="16" xfId="0" applyNumberFormat="1" applyFont="1" applyFill="1" applyBorder="1" applyAlignment="1">
      <alignment/>
    </xf>
    <xf numFmtId="0" fontId="7" fillId="0" borderId="41" xfId="0" applyFont="1" applyBorder="1" applyAlignment="1">
      <alignment/>
    </xf>
    <xf numFmtId="3" fontId="7" fillId="0" borderId="42" xfId="0" applyNumberFormat="1" applyFont="1" applyBorder="1" applyAlignment="1">
      <alignment/>
    </xf>
    <xf numFmtId="0" fontId="7" fillId="0" borderId="36" xfId="0" applyFont="1" applyBorder="1" applyAlignment="1">
      <alignment/>
    </xf>
    <xf numFmtId="3" fontId="7" fillId="0" borderId="34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9" fillId="0" borderId="4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47" xfId="0" applyFont="1" applyBorder="1" applyAlignment="1">
      <alignment/>
    </xf>
    <xf numFmtId="0" fontId="9" fillId="0" borderId="33" xfId="0" applyFont="1" applyBorder="1" applyAlignment="1">
      <alignment/>
    </xf>
    <xf numFmtId="0" fontId="7" fillId="0" borderId="4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8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/>
    </xf>
    <xf numFmtId="0" fontId="7" fillId="0" borderId="33" xfId="0" applyFont="1" applyBorder="1" applyAlignment="1">
      <alignment/>
    </xf>
    <xf numFmtId="170" fontId="9" fillId="0" borderId="0" xfId="60" applyFont="1" applyAlignment="1">
      <alignment/>
    </xf>
    <xf numFmtId="4" fontId="9" fillId="0" borderId="0" xfId="0" applyNumberFormat="1" applyFont="1" applyAlignment="1">
      <alignment horizontal="left" indent="3"/>
    </xf>
    <xf numFmtId="4" fontId="7" fillId="0" borderId="26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7" fillId="0" borderId="42" xfId="0" applyNumberFormat="1" applyFont="1" applyBorder="1" applyAlignment="1">
      <alignment/>
    </xf>
    <xf numFmtId="4" fontId="7" fillId="19" borderId="58" xfId="0" applyNumberFormat="1" applyFont="1" applyFill="1" applyBorder="1" applyAlignment="1">
      <alignment/>
    </xf>
    <xf numFmtId="4" fontId="7" fillId="0" borderId="59" xfId="0" applyNumberFormat="1" applyFont="1" applyBorder="1" applyAlignment="1">
      <alignment/>
    </xf>
    <xf numFmtId="4" fontId="7" fillId="0" borderId="59" xfId="0" applyNumberFormat="1" applyFont="1" applyFill="1" applyBorder="1" applyAlignment="1">
      <alignment/>
    </xf>
    <xf numFmtId="4" fontId="7" fillId="19" borderId="31" xfId="0" applyNumberFormat="1" applyFont="1" applyFill="1" applyBorder="1" applyAlignment="1">
      <alignment/>
    </xf>
    <xf numFmtId="4" fontId="7" fillId="0" borderId="44" xfId="0" applyNumberFormat="1" applyFont="1" applyBorder="1" applyAlignment="1">
      <alignment/>
    </xf>
    <xf numFmtId="4" fontId="7" fillId="0" borderId="31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44" xfId="0" applyNumberFormat="1" applyFont="1" applyBorder="1" applyAlignment="1">
      <alignment vertical="top" wrapText="1"/>
    </xf>
    <xf numFmtId="4" fontId="7" fillId="0" borderId="44" xfId="0" applyNumberFormat="1" applyFont="1" applyFill="1" applyBorder="1" applyAlignment="1">
      <alignment vertical="top" wrapText="1"/>
    </xf>
    <xf numFmtId="4" fontId="7" fillId="19" borderId="40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/>
    </xf>
    <xf numFmtId="4" fontId="9" fillId="18" borderId="15" xfId="0" applyNumberFormat="1" applyFont="1" applyFill="1" applyBorder="1" applyAlignment="1">
      <alignment/>
    </xf>
    <xf numFmtId="4" fontId="9" fillId="18" borderId="26" xfId="0" applyNumberFormat="1" applyFont="1" applyFill="1" applyBorder="1" applyAlignment="1">
      <alignment/>
    </xf>
    <xf numFmtId="4" fontId="9" fillId="18" borderId="34" xfId="0" applyNumberFormat="1" applyFont="1" applyFill="1" applyBorder="1" applyAlignment="1">
      <alignment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/>
    </xf>
    <xf numFmtId="3" fontId="9" fillId="0" borderId="57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3" fontId="7" fillId="0" borderId="62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4" fontId="7" fillId="0" borderId="65" xfId="0" applyNumberFormat="1" applyFont="1" applyFill="1" applyBorder="1" applyAlignment="1">
      <alignment/>
    </xf>
    <xf numFmtId="0" fontId="7" fillId="0" borderId="60" xfId="0" applyFont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0" fontId="7" fillId="0" borderId="62" xfId="0" applyFont="1" applyBorder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57" xfId="0" applyNumberFormat="1" applyFont="1" applyBorder="1" applyAlignment="1">
      <alignment/>
    </xf>
    <xf numFmtId="4" fontId="9" fillId="0" borderId="65" xfId="0" applyNumberFormat="1" applyFont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56" xfId="0" applyNumberFormat="1" applyFont="1" applyBorder="1" applyAlignment="1">
      <alignment/>
    </xf>
    <xf numFmtId="0" fontId="11" fillId="0" borderId="47" xfId="0" applyFont="1" applyBorder="1" applyAlignment="1">
      <alignment/>
    </xf>
    <xf numFmtId="4" fontId="9" fillId="18" borderId="32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4" fontId="7" fillId="19" borderId="34" xfId="0" applyNumberFormat="1" applyFont="1" applyFill="1" applyBorder="1" applyAlignment="1">
      <alignment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9" fillId="0" borderId="29" xfId="0" applyFont="1" applyBorder="1" applyAlignment="1">
      <alignment/>
    </xf>
    <xf numFmtId="3" fontId="7" fillId="0" borderId="34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0" fontId="8" fillId="0" borderId="34" xfId="0" applyFont="1" applyBorder="1" applyAlignment="1">
      <alignment horizontal="right"/>
    </xf>
    <xf numFmtId="0" fontId="9" fillId="0" borderId="68" xfId="0" applyFont="1" applyBorder="1" applyAlignment="1">
      <alignment/>
    </xf>
    <xf numFmtId="0" fontId="9" fillId="0" borderId="34" xfId="0" applyFont="1" applyBorder="1" applyAlignment="1">
      <alignment/>
    </xf>
    <xf numFmtId="4" fontId="7" fillId="19" borderId="66" xfId="0" applyNumberFormat="1" applyFont="1" applyFill="1" applyBorder="1" applyAlignment="1">
      <alignment/>
    </xf>
    <xf numFmtId="4" fontId="7" fillId="0" borderId="69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70" xfId="0" applyFont="1" applyBorder="1" applyAlignment="1">
      <alignment/>
    </xf>
    <xf numFmtId="4" fontId="7" fillId="0" borderId="70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9" fillId="0" borderId="71" xfId="0" applyFont="1" applyBorder="1" applyAlignment="1">
      <alignment/>
    </xf>
    <xf numFmtId="0" fontId="7" fillId="0" borderId="38" xfId="0" applyFont="1" applyBorder="1" applyAlignment="1">
      <alignment/>
    </xf>
    <xf numFmtId="0" fontId="9" fillId="6" borderId="34" xfId="0" applyFont="1" applyFill="1" applyBorder="1" applyAlignment="1">
      <alignment/>
    </xf>
    <xf numFmtId="0" fontId="7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9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76" xfId="0" applyFont="1" applyBorder="1" applyAlignment="1">
      <alignment/>
    </xf>
    <xf numFmtId="4" fontId="7" fillId="19" borderId="77" xfId="0" applyNumberFormat="1" applyFont="1" applyFill="1" applyBorder="1" applyAlignment="1">
      <alignment/>
    </xf>
    <xf numFmtId="49" fontId="7" fillId="0" borderId="71" xfId="0" applyNumberFormat="1" applyFont="1" applyBorder="1" applyAlignment="1">
      <alignment wrapText="1"/>
    </xf>
    <xf numFmtId="4" fontId="7" fillId="19" borderId="78" xfId="0" applyNumberFormat="1" applyFont="1" applyFill="1" applyBorder="1" applyAlignment="1">
      <alignment/>
    </xf>
    <xf numFmtId="4" fontId="7" fillId="19" borderId="3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80" xfId="0" applyFont="1" applyBorder="1" applyAlignment="1">
      <alignment/>
    </xf>
    <xf numFmtId="0" fontId="9" fillId="0" borderId="81" xfId="0" applyFont="1" applyBorder="1" applyAlignment="1">
      <alignment/>
    </xf>
    <xf numFmtId="4" fontId="7" fillId="19" borderId="82" xfId="0" applyNumberFormat="1" applyFont="1" applyFill="1" applyBorder="1" applyAlignment="1">
      <alignment/>
    </xf>
    <xf numFmtId="4" fontId="7" fillId="0" borderId="45" xfId="0" applyNumberFormat="1" applyFont="1" applyBorder="1" applyAlignment="1">
      <alignment/>
    </xf>
    <xf numFmtId="4" fontId="7" fillId="0" borderId="81" xfId="0" applyNumberFormat="1" applyFont="1" applyBorder="1" applyAlignment="1">
      <alignment/>
    </xf>
    <xf numFmtId="4" fontId="7" fillId="0" borderId="45" xfId="0" applyNumberFormat="1" applyFont="1" applyBorder="1" applyAlignment="1">
      <alignment vertical="top" wrapText="1"/>
    </xf>
    <xf numFmtId="3" fontId="7" fillId="0" borderId="4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7" fillId="0" borderId="83" xfId="0" applyNumberFormat="1" applyFont="1" applyBorder="1" applyAlignment="1">
      <alignment/>
    </xf>
    <xf numFmtId="4" fontId="7" fillId="0" borderId="83" xfId="0" applyNumberFormat="1" applyFont="1" applyBorder="1" applyAlignment="1">
      <alignment/>
    </xf>
    <xf numFmtId="4" fontId="7" fillId="0" borderId="83" xfId="0" applyNumberFormat="1" applyFont="1" applyBorder="1" applyAlignment="1">
      <alignment horizontal="right"/>
    </xf>
    <xf numFmtId="0" fontId="7" fillId="0" borderId="84" xfId="0" applyFont="1" applyBorder="1" applyAlignment="1">
      <alignment/>
    </xf>
    <xf numFmtId="0" fontId="7" fillId="0" borderId="85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86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87" xfId="0" applyFont="1" applyBorder="1" applyAlignment="1">
      <alignment/>
    </xf>
    <xf numFmtId="0" fontId="7" fillId="0" borderId="88" xfId="0" applyFont="1" applyBorder="1" applyAlignment="1">
      <alignment/>
    </xf>
    <xf numFmtId="0" fontId="7" fillId="0" borderId="89" xfId="0" applyFont="1" applyBorder="1" applyAlignment="1">
      <alignment/>
    </xf>
    <xf numFmtId="0" fontId="7" fillId="0" borderId="90" xfId="0" applyFont="1" applyBorder="1" applyAlignment="1">
      <alignment/>
    </xf>
    <xf numFmtId="0" fontId="9" fillId="0" borderId="42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92" xfId="0" applyFont="1" applyBorder="1" applyAlignment="1">
      <alignment/>
    </xf>
    <xf numFmtId="0" fontId="9" fillId="0" borderId="91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70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7" xfId="0" applyFont="1" applyBorder="1" applyAlignment="1">
      <alignment/>
    </xf>
    <xf numFmtId="0" fontId="7" fillId="0" borderId="93" xfId="0" applyFont="1" applyBorder="1" applyAlignment="1">
      <alignment/>
    </xf>
    <xf numFmtId="3" fontId="7" fillId="0" borderId="31" xfId="0" applyNumberFormat="1" applyFont="1" applyBorder="1" applyAlignment="1">
      <alignment/>
    </xf>
    <xf numFmtId="4" fontId="7" fillId="0" borderId="31" xfId="0" applyNumberFormat="1" applyFont="1" applyFill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 vertical="top" wrapText="1"/>
    </xf>
    <xf numFmtId="4" fontId="7" fillId="0" borderId="66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26" xfId="0" applyNumberFormat="1" applyFont="1" applyBorder="1" applyAlignment="1">
      <alignment/>
    </xf>
    <xf numFmtId="4" fontId="7" fillId="19" borderId="49" xfId="0" applyNumberFormat="1" applyFont="1" applyFill="1" applyBorder="1" applyAlignment="1">
      <alignment/>
    </xf>
    <xf numFmtId="4" fontId="9" fillId="0" borderId="31" xfId="0" applyNumberFormat="1" applyFont="1" applyBorder="1" applyAlignment="1">
      <alignment/>
    </xf>
    <xf numFmtId="49" fontId="7" fillId="0" borderId="34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9" fontId="7" fillId="0" borderId="34" xfId="0" applyNumberFormat="1" applyFont="1" applyBorder="1" applyAlignment="1">
      <alignment wrapText="1"/>
    </xf>
    <xf numFmtId="4" fontId="7" fillId="19" borderId="49" xfId="0" applyNumberFormat="1" applyFont="1" applyFill="1" applyBorder="1" applyAlignment="1">
      <alignment vertical="top" wrapText="1"/>
    </xf>
    <xf numFmtId="4" fontId="7" fillId="0" borderId="65" xfId="0" applyNumberFormat="1" applyFont="1" applyBorder="1" applyAlignment="1">
      <alignment vertical="top" wrapText="1"/>
    </xf>
    <xf numFmtId="4" fontId="7" fillId="0" borderId="40" xfId="0" applyNumberFormat="1" applyFont="1" applyBorder="1" applyAlignment="1">
      <alignment vertical="top" wrapText="1"/>
    </xf>
    <xf numFmtId="0" fontId="7" fillId="0" borderId="29" xfId="0" applyFont="1" applyBorder="1" applyAlignment="1">
      <alignment vertical="center"/>
    </xf>
    <xf numFmtId="49" fontId="7" fillId="0" borderId="32" xfId="0" applyNumberFormat="1" applyFont="1" applyBorder="1" applyAlignment="1">
      <alignment wrapText="1"/>
    </xf>
    <xf numFmtId="4" fontId="7" fillId="0" borderId="34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center"/>
    </xf>
    <xf numFmtId="49" fontId="7" fillId="0" borderId="32" xfId="0" applyNumberFormat="1" applyFont="1" applyFill="1" applyBorder="1" applyAlignment="1">
      <alignment/>
    </xf>
    <xf numFmtId="4" fontId="7" fillId="0" borderId="30" xfId="0" applyNumberFormat="1" applyFont="1" applyBorder="1" applyAlignment="1">
      <alignment/>
    </xf>
    <xf numFmtId="0" fontId="7" fillId="0" borderId="94" xfId="0" applyFont="1" applyBorder="1" applyAlignment="1">
      <alignment/>
    </xf>
    <xf numFmtId="0" fontId="7" fillId="0" borderId="95" xfId="0" applyFont="1" applyFill="1" applyBorder="1" applyAlignment="1">
      <alignment/>
    </xf>
    <xf numFmtId="3" fontId="9" fillId="0" borderId="95" xfId="0" applyNumberFormat="1" applyFont="1" applyFill="1" applyBorder="1" applyAlignment="1">
      <alignment/>
    </xf>
    <xf numFmtId="0" fontId="7" fillId="0" borderId="74" xfId="0" applyFont="1" applyBorder="1" applyAlignment="1">
      <alignment/>
    </xf>
    <xf numFmtId="4" fontId="9" fillId="0" borderId="28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7" fillId="0" borderId="96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8" xfId="0" applyFont="1" applyBorder="1" applyAlignment="1">
      <alignment/>
    </xf>
    <xf numFmtId="3" fontId="7" fillId="0" borderId="79" xfId="0" applyNumberFormat="1" applyFont="1" applyBorder="1" applyAlignment="1">
      <alignment/>
    </xf>
    <xf numFmtId="4" fontId="7" fillId="0" borderId="37" xfId="0" applyNumberFormat="1" applyFont="1" applyBorder="1" applyAlignment="1">
      <alignment vertical="top" wrapText="1"/>
    </xf>
    <xf numFmtId="0" fontId="7" fillId="0" borderId="99" xfId="0" applyFont="1" applyBorder="1" applyAlignment="1">
      <alignment/>
    </xf>
    <xf numFmtId="0" fontId="7" fillId="0" borderId="100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/>
    </xf>
    <xf numFmtId="3" fontId="7" fillId="0" borderId="72" xfId="0" applyNumberFormat="1" applyFont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65" xfId="0" applyNumberFormat="1" applyFont="1" applyFill="1" applyBorder="1" applyAlignment="1">
      <alignment vertical="top" wrapText="1"/>
    </xf>
    <xf numFmtId="0" fontId="7" fillId="0" borderId="101" xfId="0" applyFont="1" applyBorder="1" applyAlignment="1">
      <alignment/>
    </xf>
    <xf numFmtId="0" fontId="7" fillId="0" borderId="102" xfId="0" applyFont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 quotePrefix="1">
      <alignment/>
    </xf>
    <xf numFmtId="0" fontId="9" fillId="0" borderId="71" xfId="0" applyFont="1" applyBorder="1" applyAlignment="1">
      <alignment/>
    </xf>
    <xf numFmtId="0" fontId="7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7" fillId="0" borderId="105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7" fillId="0" borderId="104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CCFFFF"/>
      <rgbColor rgb="00FF9966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.00390625" style="0" customWidth="1"/>
    <col min="2" max="2" width="30.140625" style="0" customWidth="1"/>
    <col min="3" max="3" width="9.00390625" style="0" customWidth="1"/>
    <col min="4" max="4" width="10.7109375" style="0" customWidth="1"/>
  </cols>
  <sheetData>
    <row r="1" spans="1:256" ht="12.75">
      <c r="A1" s="1"/>
      <c r="B1" s="1"/>
      <c r="C1" s="1"/>
      <c r="D1" s="1"/>
      <c r="E1" s="2" t="s">
        <v>0</v>
      </c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1"/>
      <c r="B2" s="1"/>
      <c r="C2" s="1"/>
      <c r="D2" s="1"/>
      <c r="E2" s="2" t="s">
        <v>1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4"/>
      <c r="B4" s="4"/>
      <c r="C4" s="4"/>
      <c r="D4" s="4"/>
      <c r="E4" s="5"/>
      <c r="F4" s="6" t="s">
        <v>2</v>
      </c>
      <c r="G4" s="7"/>
      <c r="H4" s="8"/>
      <c r="I4" s="8"/>
      <c r="J4" s="8"/>
      <c r="K4" s="8"/>
      <c r="L4" s="8"/>
      <c r="M4" s="8"/>
      <c r="N4" s="8"/>
      <c r="O4" s="8"/>
      <c r="P4" s="8"/>
      <c r="Q4" s="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10"/>
      <c r="B5" s="10"/>
      <c r="C5" s="10"/>
      <c r="D5" s="10"/>
      <c r="E5" s="10"/>
      <c r="F5" s="10"/>
      <c r="G5" s="11"/>
      <c r="H5" s="6"/>
      <c r="I5" s="8"/>
      <c r="J5" s="8"/>
      <c r="K5" s="8"/>
      <c r="L5" s="8"/>
      <c r="M5" s="8"/>
      <c r="N5" s="8"/>
      <c r="O5" s="8"/>
      <c r="P5" s="8"/>
      <c r="Q5" s="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10"/>
      <c r="B6" s="10"/>
      <c r="C6" s="10"/>
      <c r="D6" s="10"/>
      <c r="E6" s="10"/>
      <c r="F6" s="10"/>
      <c r="G6" s="10"/>
      <c r="H6" s="11"/>
      <c r="I6" s="5"/>
      <c r="J6" s="8"/>
      <c r="K6" s="8"/>
      <c r="L6" s="8"/>
      <c r="M6" s="8"/>
      <c r="N6" s="8"/>
      <c r="O6" s="8"/>
      <c r="P6" s="8"/>
      <c r="Q6" s="9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10"/>
      <c r="B7" s="10"/>
      <c r="C7" s="10"/>
      <c r="D7" s="10"/>
      <c r="E7" s="10"/>
      <c r="F7" s="10"/>
      <c r="G7" s="10"/>
      <c r="H7" s="11"/>
      <c r="I7" s="6"/>
      <c r="J7" s="8"/>
      <c r="K7" s="8"/>
      <c r="L7" s="8"/>
      <c r="M7" s="6"/>
      <c r="N7" s="8"/>
      <c r="O7" s="8"/>
      <c r="P7" s="8"/>
      <c r="Q7" s="9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10"/>
      <c r="B8" s="10"/>
      <c r="C8" s="10"/>
      <c r="D8" s="10"/>
      <c r="E8" s="10"/>
      <c r="F8" s="10"/>
      <c r="G8" s="10"/>
      <c r="H8" s="10"/>
      <c r="I8" s="11"/>
      <c r="J8" s="6"/>
      <c r="K8" s="12"/>
      <c r="L8" s="7"/>
      <c r="M8" s="1"/>
      <c r="N8" s="6"/>
      <c r="O8" s="12"/>
      <c r="P8" s="12"/>
      <c r="Q8" s="7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0"/>
      <c r="M9" s="10"/>
      <c r="N9" s="11"/>
      <c r="O9" s="13"/>
      <c r="P9" s="13"/>
      <c r="Q9" s="1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14"/>
      <c r="B10" s="14"/>
      <c r="C10" s="14"/>
      <c r="D10" s="14"/>
      <c r="E10" s="14"/>
      <c r="F10" s="15" t="s">
        <v>3</v>
      </c>
      <c r="G10" s="14"/>
      <c r="H10" s="15" t="s">
        <v>4</v>
      </c>
      <c r="I10" s="14" t="s">
        <v>5</v>
      </c>
      <c r="J10" s="14"/>
      <c r="K10" s="6"/>
      <c r="L10" s="6"/>
      <c r="M10" s="12" t="s">
        <v>6</v>
      </c>
      <c r="N10" s="7"/>
      <c r="O10" s="16"/>
      <c r="P10" s="13"/>
      <c r="Q10" s="1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14">
        <v>1</v>
      </c>
      <c r="B11" s="14">
        <v>2</v>
      </c>
      <c r="C11" s="4">
        <v>3</v>
      </c>
      <c r="D11" s="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3">
        <v>12</v>
      </c>
      <c r="M11" s="13">
        <v>13</v>
      </c>
      <c r="N11" s="13">
        <v>14</v>
      </c>
      <c r="O11" s="14">
        <v>15</v>
      </c>
      <c r="P11" s="14">
        <v>16</v>
      </c>
      <c r="Q11" s="14">
        <v>17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17" t="s">
        <v>7</v>
      </c>
      <c r="B12" s="6" t="s">
        <v>8</v>
      </c>
      <c r="C12" s="6"/>
      <c r="D12" s="7"/>
      <c r="E12" s="18">
        <f aca="true" t="shared" si="0" ref="E12:Q12">SUM(E17:E28)</f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4"/>
      <c r="B13" s="7" t="s">
        <v>9</v>
      </c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10"/>
      <c r="B14" s="7" t="s">
        <v>10</v>
      </c>
      <c r="C14" s="1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9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10"/>
      <c r="B15" s="7" t="s">
        <v>11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 customHeight="1">
      <c r="A16" s="10" t="s">
        <v>12</v>
      </c>
      <c r="B16" s="7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10"/>
      <c r="B17" s="7" t="s">
        <v>14</v>
      </c>
      <c r="C17" s="4"/>
      <c r="D17" s="4"/>
      <c r="E17" s="22">
        <f>SUM(F17:G17)</f>
        <v>0</v>
      </c>
      <c r="F17" s="14">
        <v>0</v>
      </c>
      <c r="G17" s="14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10"/>
      <c r="B18" s="7">
        <v>2005</v>
      </c>
      <c r="C18" s="10"/>
      <c r="D18" s="10"/>
      <c r="E18" s="22">
        <f>SUM(F18:G18)</f>
        <v>0</v>
      </c>
      <c r="F18" s="14">
        <v>0</v>
      </c>
      <c r="G18" s="14">
        <v>0</v>
      </c>
      <c r="H18" s="23">
        <f>SUM(I18+M18)</f>
        <v>0</v>
      </c>
      <c r="I18" s="24">
        <f>SUM(J18:L18)</f>
        <v>0</v>
      </c>
      <c r="J18" s="10">
        <v>0</v>
      </c>
      <c r="K18" s="10">
        <v>0</v>
      </c>
      <c r="L18" s="10">
        <v>0</v>
      </c>
      <c r="M18" s="24">
        <f>SUM(N18:Q18)</f>
        <v>0</v>
      </c>
      <c r="N18" s="10">
        <v>0</v>
      </c>
      <c r="O18" s="10">
        <v>0</v>
      </c>
      <c r="P18" s="10">
        <v>0</v>
      </c>
      <c r="Q18" s="10"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10"/>
      <c r="B19" s="7">
        <v>2006</v>
      </c>
      <c r="C19" s="13"/>
      <c r="D19" s="13"/>
      <c r="E19" s="22">
        <f>SUM(F19:G19)</f>
        <v>0</v>
      </c>
      <c r="F19" s="14">
        <v>0</v>
      </c>
      <c r="G19" s="14">
        <v>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13"/>
      <c r="B20" s="7">
        <v>2007</v>
      </c>
      <c r="C20" s="14"/>
      <c r="D20" s="14"/>
      <c r="E20" s="22">
        <f>SUM(F20:G20)</f>
        <v>0</v>
      </c>
      <c r="F20" s="14">
        <v>0</v>
      </c>
      <c r="G20" s="14"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4"/>
      <c r="B21" s="7" t="s">
        <v>15</v>
      </c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10"/>
      <c r="B22" s="7" t="s">
        <v>16</v>
      </c>
      <c r="C22" s="1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9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10"/>
      <c r="B23" s="7" t="s">
        <v>17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10" t="s">
        <v>18</v>
      </c>
      <c r="B24" s="7" t="s">
        <v>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10"/>
      <c r="B25" s="7" t="s">
        <v>20</v>
      </c>
      <c r="C25" s="4"/>
      <c r="D25" s="4"/>
      <c r="E25" s="22">
        <f>SUM(F25:G25)</f>
        <v>0</v>
      </c>
      <c r="F25" s="14">
        <v>0</v>
      </c>
      <c r="G25" s="14"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10"/>
      <c r="B26" s="7">
        <v>2005</v>
      </c>
      <c r="C26" s="10"/>
      <c r="D26" s="10"/>
      <c r="E26" s="22">
        <f>SUM(F26:G26)</f>
        <v>0</v>
      </c>
      <c r="F26" s="14">
        <v>0</v>
      </c>
      <c r="G26" s="14">
        <v>0</v>
      </c>
      <c r="H26" s="23">
        <f>SUM(I26+M26)</f>
        <v>0</v>
      </c>
      <c r="I26" s="24">
        <f>SUM(J26:L26)</f>
        <v>0</v>
      </c>
      <c r="J26" s="10"/>
      <c r="K26" s="10"/>
      <c r="L26" s="10"/>
      <c r="M26" s="24">
        <f>SUM(N26:Q26)</f>
        <v>0</v>
      </c>
      <c r="N26" s="10"/>
      <c r="O26" s="10"/>
      <c r="P26" s="10"/>
      <c r="Q26" s="10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10"/>
      <c r="B27" s="7">
        <v>2006</v>
      </c>
      <c r="C27" s="13"/>
      <c r="D27" s="13"/>
      <c r="E27" s="22">
        <f>SUM(F27:G27)</f>
        <v>0</v>
      </c>
      <c r="F27" s="14">
        <v>0</v>
      </c>
      <c r="G27" s="14">
        <v>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13"/>
      <c r="B28" s="7">
        <v>2007</v>
      </c>
      <c r="C28" s="4"/>
      <c r="D28" s="4"/>
      <c r="E28" s="22">
        <f>SUM(F28:G28)</f>
        <v>0</v>
      </c>
      <c r="F28" s="14">
        <v>0</v>
      </c>
      <c r="G28" s="14"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14" t="s">
        <v>21</v>
      </c>
      <c r="B29" s="6" t="s">
        <v>22</v>
      </c>
      <c r="C29" s="6"/>
      <c r="D29" s="7"/>
      <c r="E29" s="18">
        <f aca="true" t="shared" si="1" ref="E29:Q29">SUM(E34:E37)</f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4"/>
      <c r="B30" s="7" t="s">
        <v>23</v>
      </c>
      <c r="C30" s="11"/>
      <c r="D30" s="1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10"/>
      <c r="B31" s="7" t="s">
        <v>24</v>
      </c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9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10"/>
      <c r="B32" s="7" t="s">
        <v>25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10" t="s">
        <v>26</v>
      </c>
      <c r="B33" s="7" t="s">
        <v>27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10"/>
      <c r="B34" s="7" t="s">
        <v>28</v>
      </c>
      <c r="C34" s="4"/>
      <c r="D34" s="4"/>
      <c r="E34" s="22">
        <f>SUM(F34:G34)</f>
        <v>0</v>
      </c>
      <c r="F34" s="14"/>
      <c r="G34" s="14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10"/>
      <c r="B35" s="7">
        <v>2005</v>
      </c>
      <c r="C35" s="10"/>
      <c r="D35" s="10"/>
      <c r="E35" s="22">
        <f>SUM(F35:G35)</f>
        <v>0</v>
      </c>
      <c r="F35" s="14">
        <v>0</v>
      </c>
      <c r="G35" s="14">
        <v>0</v>
      </c>
      <c r="H35" s="23">
        <f>SUM(I35+M35)</f>
        <v>0</v>
      </c>
      <c r="I35" s="24">
        <f>SUM(J35:L35)</f>
        <v>0</v>
      </c>
      <c r="J35" s="10"/>
      <c r="K35" s="10"/>
      <c r="L35" s="10"/>
      <c r="M35" s="24">
        <f>SUM(N35:Q35)</f>
        <v>0</v>
      </c>
      <c r="N35" s="10"/>
      <c r="O35" s="10"/>
      <c r="P35" s="10"/>
      <c r="Q35" s="10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10"/>
      <c r="B36" s="7">
        <v>2006</v>
      </c>
      <c r="C36" s="10"/>
      <c r="D36" s="10"/>
      <c r="E36" s="22">
        <f>SUM(F36:G36)</f>
        <v>0</v>
      </c>
      <c r="F36" s="14">
        <v>0</v>
      </c>
      <c r="G36" s="14">
        <v>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13"/>
      <c r="B37" s="12">
        <v>2007</v>
      </c>
      <c r="C37" s="14"/>
      <c r="D37" s="7"/>
      <c r="E37" s="25">
        <f>SUM(F37:G37)</f>
        <v>0</v>
      </c>
      <c r="F37" s="14">
        <v>0</v>
      </c>
      <c r="G37" s="14"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26"/>
      <c r="B38" s="26" t="s">
        <v>29</v>
      </c>
      <c r="C38" s="27"/>
      <c r="D38" s="28"/>
      <c r="E38" s="29">
        <f aca="true" t="shared" si="2" ref="E38:Q38">SUM(E29+E12)</f>
        <v>0</v>
      </c>
      <c r="F38" s="29">
        <f t="shared" si="2"/>
        <v>0</v>
      </c>
      <c r="G38" s="29">
        <f t="shared" si="2"/>
        <v>0</v>
      </c>
      <c r="H38" s="29">
        <f t="shared" si="2"/>
        <v>0</v>
      </c>
      <c r="I38" s="29">
        <f t="shared" si="2"/>
        <v>0</v>
      </c>
      <c r="J38" s="29">
        <f t="shared" si="2"/>
        <v>0</v>
      </c>
      <c r="K38" s="29">
        <f t="shared" si="2"/>
        <v>0</v>
      </c>
      <c r="L38" s="29">
        <f t="shared" si="2"/>
        <v>0</v>
      </c>
      <c r="M38" s="29">
        <f t="shared" si="2"/>
        <v>0</v>
      </c>
      <c r="N38" s="29">
        <f t="shared" si="2"/>
        <v>0</v>
      </c>
      <c r="O38" s="29">
        <f t="shared" si="2"/>
        <v>0</v>
      </c>
      <c r="P38" s="29">
        <f t="shared" si="2"/>
        <v>0</v>
      </c>
      <c r="Q38" s="29">
        <f t="shared" si="2"/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4"/>
      <c r="B44" s="4"/>
      <c r="C44" s="4"/>
      <c r="D44" s="4"/>
      <c r="E44" s="5"/>
      <c r="F44" s="6" t="s">
        <v>30</v>
      </c>
      <c r="G44" s="7"/>
      <c r="H44" s="8"/>
      <c r="I44" s="8"/>
      <c r="J44" s="8"/>
      <c r="K44" s="8"/>
      <c r="L44" s="8"/>
      <c r="M44" s="8"/>
      <c r="N44" s="8"/>
      <c r="O44" s="8"/>
      <c r="P44" s="8"/>
      <c r="Q44" s="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10"/>
      <c r="B45" s="10"/>
      <c r="C45" s="10"/>
      <c r="D45" s="10"/>
      <c r="E45" s="10"/>
      <c r="F45" s="10"/>
      <c r="G45" s="11"/>
      <c r="H45" s="6"/>
      <c r="I45" s="8"/>
      <c r="J45" s="8"/>
      <c r="K45" s="8"/>
      <c r="L45" s="8"/>
      <c r="M45" s="8"/>
      <c r="N45" s="8"/>
      <c r="O45" s="8"/>
      <c r="P45" s="8"/>
      <c r="Q45" s="9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10"/>
      <c r="B46" s="10"/>
      <c r="C46" s="10"/>
      <c r="D46" s="10"/>
      <c r="E46" s="10"/>
      <c r="F46" s="10"/>
      <c r="G46" s="10"/>
      <c r="H46" s="11"/>
      <c r="I46" s="5"/>
      <c r="J46" s="8"/>
      <c r="K46" s="8"/>
      <c r="L46" s="8"/>
      <c r="M46" s="8"/>
      <c r="N46" s="8"/>
      <c r="O46" s="8"/>
      <c r="P46" s="8"/>
      <c r="Q46" s="9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10"/>
      <c r="B47" s="10"/>
      <c r="C47" s="10"/>
      <c r="D47" s="10"/>
      <c r="E47" s="10"/>
      <c r="F47" s="10"/>
      <c r="G47" s="10"/>
      <c r="H47" s="11"/>
      <c r="I47" s="6"/>
      <c r="J47" s="8"/>
      <c r="K47" s="8"/>
      <c r="L47" s="8"/>
      <c r="M47" s="6"/>
      <c r="N47" s="8"/>
      <c r="O47" s="8"/>
      <c r="P47" s="8"/>
      <c r="Q47" s="9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10"/>
      <c r="B48" s="10"/>
      <c r="C48" s="10"/>
      <c r="D48" s="10"/>
      <c r="E48" s="10"/>
      <c r="F48" s="10"/>
      <c r="G48" s="10"/>
      <c r="H48" s="10"/>
      <c r="I48" s="11"/>
      <c r="J48" s="6"/>
      <c r="K48" s="12"/>
      <c r="L48" s="7"/>
      <c r="M48" s="1"/>
      <c r="N48" s="6"/>
      <c r="O48" s="12"/>
      <c r="P48" s="12"/>
      <c r="Q48" s="7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"/>
      <c r="M49" s="10"/>
      <c r="N49" s="11"/>
      <c r="O49" s="13"/>
      <c r="P49" s="13"/>
      <c r="Q49" s="1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14"/>
      <c r="B50" s="14"/>
      <c r="C50" s="14"/>
      <c r="D50" s="14"/>
      <c r="E50" s="14"/>
      <c r="F50" s="15" t="s">
        <v>31</v>
      </c>
      <c r="G50" s="14"/>
      <c r="H50" s="15" t="s">
        <v>32</v>
      </c>
      <c r="I50" s="14" t="s">
        <v>33</v>
      </c>
      <c r="J50" s="14"/>
      <c r="K50" s="6"/>
      <c r="L50" s="6"/>
      <c r="M50" s="12" t="s">
        <v>34</v>
      </c>
      <c r="N50" s="7"/>
      <c r="O50" s="16"/>
      <c r="P50" s="13"/>
      <c r="Q50" s="1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14">
        <v>1</v>
      </c>
      <c r="B51" s="14">
        <v>2</v>
      </c>
      <c r="C51" s="4">
        <v>3</v>
      </c>
      <c r="D51" s="4">
        <v>4</v>
      </c>
      <c r="E51" s="14">
        <v>5</v>
      </c>
      <c r="F51" s="14">
        <v>6</v>
      </c>
      <c r="G51" s="14">
        <v>7</v>
      </c>
      <c r="H51" s="14">
        <v>8</v>
      </c>
      <c r="I51" s="14">
        <v>9</v>
      </c>
      <c r="J51" s="14">
        <v>10</v>
      </c>
      <c r="K51" s="14">
        <v>11</v>
      </c>
      <c r="L51" s="13">
        <v>12</v>
      </c>
      <c r="M51" s="13">
        <v>13</v>
      </c>
      <c r="N51" s="13">
        <v>14</v>
      </c>
      <c r="O51" s="14">
        <v>15</v>
      </c>
      <c r="P51" s="14">
        <v>16</v>
      </c>
      <c r="Q51" s="14">
        <v>17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17" t="s">
        <v>35</v>
      </c>
      <c r="B52" s="6" t="s">
        <v>36</v>
      </c>
      <c r="C52" s="6"/>
      <c r="D52" s="7"/>
      <c r="E52" s="18">
        <f aca="true" t="shared" si="3" ref="E52:Q52">SUM(E57:E68)</f>
        <v>0</v>
      </c>
      <c r="F52" s="18">
        <f t="shared" si="3"/>
        <v>0</v>
      </c>
      <c r="G52" s="18">
        <f t="shared" si="3"/>
        <v>0</v>
      </c>
      <c r="H52" s="18">
        <f t="shared" si="3"/>
        <v>0</v>
      </c>
      <c r="I52" s="18">
        <f t="shared" si="3"/>
        <v>0</v>
      </c>
      <c r="J52" s="18">
        <f t="shared" si="3"/>
        <v>0</v>
      </c>
      <c r="K52" s="18">
        <f t="shared" si="3"/>
        <v>0</v>
      </c>
      <c r="L52" s="18">
        <f t="shared" si="3"/>
        <v>0</v>
      </c>
      <c r="M52" s="18">
        <f t="shared" si="3"/>
        <v>0</v>
      </c>
      <c r="N52" s="18">
        <f t="shared" si="3"/>
        <v>0</v>
      </c>
      <c r="O52" s="18">
        <f t="shared" si="3"/>
        <v>0</v>
      </c>
      <c r="P52" s="18">
        <f t="shared" si="3"/>
        <v>0</v>
      </c>
      <c r="Q52" s="18">
        <f t="shared" si="3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4"/>
      <c r="B53" s="7" t="s">
        <v>37</v>
      </c>
      <c r="C53" s="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10"/>
      <c r="B54" s="7" t="s">
        <v>38</v>
      </c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9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10"/>
      <c r="B55" s="7" t="s">
        <v>39</v>
      </c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10" t="s">
        <v>40</v>
      </c>
      <c r="B56" s="7" t="s">
        <v>41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10"/>
      <c r="B57" s="7" t="s">
        <v>42</v>
      </c>
      <c r="C57" s="4"/>
      <c r="D57" s="4"/>
      <c r="E57" s="22">
        <f>SUM(F57:G57)</f>
        <v>0</v>
      </c>
      <c r="F57" s="14">
        <v>0</v>
      </c>
      <c r="G57" s="14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10"/>
      <c r="B58" s="7">
        <v>2005</v>
      </c>
      <c r="C58" s="10"/>
      <c r="D58" s="10"/>
      <c r="E58" s="22">
        <f>SUM(F58:G58)</f>
        <v>0</v>
      </c>
      <c r="F58" s="14">
        <v>0</v>
      </c>
      <c r="G58" s="14">
        <v>0</v>
      </c>
      <c r="H58" s="23">
        <f>SUM(I58+M58)</f>
        <v>0</v>
      </c>
      <c r="I58" s="24">
        <f>SUM(J58:L58)</f>
        <v>0</v>
      </c>
      <c r="J58" s="10">
        <v>0</v>
      </c>
      <c r="K58" s="10">
        <v>0</v>
      </c>
      <c r="L58" s="10">
        <v>0</v>
      </c>
      <c r="M58" s="24">
        <f>SUM(N58:Q58)</f>
        <v>0</v>
      </c>
      <c r="N58" s="10">
        <v>0</v>
      </c>
      <c r="O58" s="10">
        <v>0</v>
      </c>
      <c r="P58" s="10">
        <v>0</v>
      </c>
      <c r="Q58" s="10">
        <v>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10"/>
      <c r="B59" s="7">
        <v>2006</v>
      </c>
      <c r="C59" s="13"/>
      <c r="D59" s="13"/>
      <c r="E59" s="22">
        <f>SUM(F59:G59)</f>
        <v>0</v>
      </c>
      <c r="F59" s="14">
        <v>0</v>
      </c>
      <c r="G59" s="14">
        <v>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13"/>
      <c r="B60" s="7">
        <v>2007</v>
      </c>
      <c r="C60" s="14"/>
      <c r="D60" s="14"/>
      <c r="E60" s="22">
        <f>SUM(F60:G60)</f>
        <v>0</v>
      </c>
      <c r="F60" s="14">
        <v>0</v>
      </c>
      <c r="G60" s="14">
        <v>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4"/>
      <c r="B61" s="7" t="s">
        <v>43</v>
      </c>
      <c r="C61" s="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10"/>
      <c r="B62" s="7" t="s">
        <v>44</v>
      </c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10"/>
      <c r="B63" s="7" t="s">
        <v>45</v>
      </c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1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10" t="s">
        <v>46</v>
      </c>
      <c r="B64" s="7" t="s">
        <v>47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10"/>
      <c r="B65" s="7" t="s">
        <v>48</v>
      </c>
      <c r="C65" s="4"/>
      <c r="D65" s="4"/>
      <c r="E65" s="22">
        <f>SUM(F65:G65)</f>
        <v>0</v>
      </c>
      <c r="F65" s="14">
        <v>0</v>
      </c>
      <c r="G65" s="14">
        <v>0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10"/>
      <c r="B66" s="7">
        <v>2005</v>
      </c>
      <c r="C66" s="10"/>
      <c r="D66" s="10"/>
      <c r="E66" s="22">
        <f>SUM(F66:G66)</f>
        <v>0</v>
      </c>
      <c r="F66" s="14">
        <v>0</v>
      </c>
      <c r="G66" s="14">
        <v>0</v>
      </c>
      <c r="H66" s="23">
        <f>SUM(I66+M66)</f>
        <v>0</v>
      </c>
      <c r="I66" s="24">
        <f>SUM(J66:L66)</f>
        <v>0</v>
      </c>
      <c r="J66" s="10"/>
      <c r="K66" s="10"/>
      <c r="L66" s="10"/>
      <c r="M66" s="24">
        <f>SUM(N66:Q66)</f>
        <v>0</v>
      </c>
      <c r="N66" s="10"/>
      <c r="O66" s="10"/>
      <c r="P66" s="10"/>
      <c r="Q66" s="10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10"/>
      <c r="B67" s="7">
        <v>2006</v>
      </c>
      <c r="C67" s="13"/>
      <c r="D67" s="13"/>
      <c r="E67" s="22">
        <f>SUM(F67:G67)</f>
        <v>0</v>
      </c>
      <c r="F67" s="14">
        <v>0</v>
      </c>
      <c r="G67" s="14">
        <v>0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13"/>
      <c r="B68" s="7">
        <v>2007</v>
      </c>
      <c r="C68" s="4"/>
      <c r="D68" s="4"/>
      <c r="E68" s="22">
        <f>SUM(F68:G68)</f>
        <v>0</v>
      </c>
      <c r="F68" s="14">
        <v>0</v>
      </c>
      <c r="G68" s="14">
        <v>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14" t="s">
        <v>49</v>
      </c>
      <c r="B69" s="6" t="s">
        <v>50</v>
      </c>
      <c r="C69" s="6"/>
      <c r="D69" s="7"/>
      <c r="E69" s="18">
        <f aca="true" t="shared" si="4" ref="E69:Q69">SUM(E74:E77)</f>
        <v>1</v>
      </c>
      <c r="F69" s="18">
        <f t="shared" si="4"/>
        <v>1</v>
      </c>
      <c r="G69" s="18">
        <f t="shared" si="4"/>
        <v>0</v>
      </c>
      <c r="H69" s="18">
        <f t="shared" si="4"/>
        <v>0</v>
      </c>
      <c r="I69" s="18">
        <f t="shared" si="4"/>
        <v>0</v>
      </c>
      <c r="J69" s="18">
        <f t="shared" si="4"/>
        <v>0</v>
      </c>
      <c r="K69" s="18">
        <f t="shared" si="4"/>
        <v>0</v>
      </c>
      <c r="L69" s="18">
        <f t="shared" si="4"/>
        <v>0</v>
      </c>
      <c r="M69" s="18">
        <f t="shared" si="4"/>
        <v>0</v>
      </c>
      <c r="N69" s="18">
        <f t="shared" si="4"/>
        <v>0</v>
      </c>
      <c r="O69" s="18">
        <f t="shared" si="4"/>
        <v>0</v>
      </c>
      <c r="P69" s="18">
        <f t="shared" si="4"/>
        <v>0</v>
      </c>
      <c r="Q69" s="18">
        <f t="shared" si="4"/>
        <v>0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4"/>
      <c r="B70" s="7" t="s">
        <v>51</v>
      </c>
      <c r="C70" s="11"/>
      <c r="D70" s="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9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10"/>
      <c r="B71" s="7" t="s">
        <v>52</v>
      </c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9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10"/>
      <c r="B72" s="7" t="s">
        <v>53</v>
      </c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1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10" t="s">
        <v>54</v>
      </c>
      <c r="B73" s="7" t="s">
        <v>55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>
      <c r="A74" s="10"/>
      <c r="B74" s="7" t="s">
        <v>56</v>
      </c>
      <c r="C74" s="4"/>
      <c r="D74" s="4"/>
      <c r="E74" s="22">
        <f>SUM(F74:G74)</f>
        <v>1</v>
      </c>
      <c r="F74" s="14">
        <v>1</v>
      </c>
      <c r="G74" s="14">
        <v>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10"/>
      <c r="B75" s="7">
        <v>2005</v>
      </c>
      <c r="C75" s="10"/>
      <c r="D75" s="10"/>
      <c r="E75" s="22">
        <f>SUM(F75:G75)</f>
        <v>0</v>
      </c>
      <c r="F75" s="14">
        <v>0</v>
      </c>
      <c r="G75" s="14">
        <v>0</v>
      </c>
      <c r="H75" s="23">
        <f>SUM(I75+M75)</f>
        <v>0</v>
      </c>
      <c r="I75" s="24">
        <f>SUM(J75:L75)</f>
        <v>0</v>
      </c>
      <c r="J75" s="10"/>
      <c r="K75" s="10"/>
      <c r="L75" s="10"/>
      <c r="M75" s="24">
        <f>SUM(N75:Q75)</f>
        <v>0</v>
      </c>
      <c r="N75" s="10"/>
      <c r="O75" s="10"/>
      <c r="P75" s="10"/>
      <c r="Q75" s="10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10"/>
      <c r="B76" s="7">
        <v>2006</v>
      </c>
      <c r="C76" s="10"/>
      <c r="D76" s="10"/>
      <c r="E76" s="22">
        <f>SUM(F76:G76)</f>
        <v>0</v>
      </c>
      <c r="F76" s="14">
        <v>0</v>
      </c>
      <c r="G76" s="14">
        <v>0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13"/>
      <c r="B77" s="12">
        <v>2007</v>
      </c>
      <c r="C77" s="14"/>
      <c r="D77" s="7"/>
      <c r="E77" s="25">
        <f>SUM(F77:G77)</f>
        <v>0</v>
      </c>
      <c r="F77" s="14">
        <v>0</v>
      </c>
      <c r="G77" s="14">
        <v>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>
      <c r="A78" s="26"/>
      <c r="B78" s="26" t="s">
        <v>57</v>
      </c>
      <c r="C78" s="27"/>
      <c r="D78" s="28"/>
      <c r="E78" s="29">
        <f aca="true" t="shared" si="5" ref="E78:Q78">SUM(E69+E52)</f>
        <v>1</v>
      </c>
      <c r="F78" s="29">
        <f t="shared" si="5"/>
        <v>1</v>
      </c>
      <c r="G78" s="29">
        <f t="shared" si="5"/>
        <v>0</v>
      </c>
      <c r="H78" s="29">
        <f t="shared" si="5"/>
        <v>0</v>
      </c>
      <c r="I78" s="29">
        <f t="shared" si="5"/>
        <v>0</v>
      </c>
      <c r="J78" s="29">
        <f t="shared" si="5"/>
        <v>0</v>
      </c>
      <c r="K78" s="29">
        <f t="shared" si="5"/>
        <v>0</v>
      </c>
      <c r="L78" s="29">
        <f t="shared" si="5"/>
        <v>0</v>
      </c>
      <c r="M78" s="29">
        <f t="shared" si="5"/>
        <v>0</v>
      </c>
      <c r="N78" s="29">
        <f t="shared" si="5"/>
        <v>0</v>
      </c>
      <c r="O78" s="29">
        <f t="shared" si="5"/>
        <v>0</v>
      </c>
      <c r="P78" s="29">
        <f t="shared" si="5"/>
        <v>0</v>
      </c>
      <c r="Q78" s="29">
        <f t="shared" si="5"/>
        <v>0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4"/>
      <c r="B83" s="4"/>
      <c r="C83" s="4"/>
      <c r="D83" s="4"/>
      <c r="E83" s="5"/>
      <c r="F83" s="6" t="s">
        <v>58</v>
      </c>
      <c r="G83" s="7"/>
      <c r="H83" s="8"/>
      <c r="I83" s="8"/>
      <c r="J83" s="8"/>
      <c r="K83" s="8"/>
      <c r="L83" s="8"/>
      <c r="M83" s="8"/>
      <c r="N83" s="8"/>
      <c r="O83" s="8"/>
      <c r="P83" s="8"/>
      <c r="Q83" s="9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10"/>
      <c r="B84" s="10"/>
      <c r="C84" s="10"/>
      <c r="D84" s="10"/>
      <c r="E84" s="10"/>
      <c r="F84" s="10"/>
      <c r="G84" s="11"/>
      <c r="H84" s="6"/>
      <c r="I84" s="8"/>
      <c r="J84" s="8"/>
      <c r="K84" s="8"/>
      <c r="L84" s="8"/>
      <c r="M84" s="8"/>
      <c r="N84" s="8"/>
      <c r="O84" s="8"/>
      <c r="P84" s="8"/>
      <c r="Q84" s="9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10"/>
      <c r="B85" s="10"/>
      <c r="C85" s="10"/>
      <c r="D85" s="10"/>
      <c r="E85" s="10"/>
      <c r="F85" s="10"/>
      <c r="G85" s="10"/>
      <c r="H85" s="11"/>
      <c r="I85" s="5"/>
      <c r="J85" s="8"/>
      <c r="K85" s="8"/>
      <c r="L85" s="8"/>
      <c r="M85" s="8"/>
      <c r="N85" s="8"/>
      <c r="O85" s="8"/>
      <c r="P85" s="8"/>
      <c r="Q85" s="9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>
      <c r="A86" s="10"/>
      <c r="B86" s="10"/>
      <c r="C86" s="10"/>
      <c r="D86" s="10"/>
      <c r="E86" s="10"/>
      <c r="F86" s="10"/>
      <c r="G86" s="10"/>
      <c r="H86" s="11"/>
      <c r="I86" s="6"/>
      <c r="J86" s="8"/>
      <c r="K86" s="8"/>
      <c r="L86" s="8"/>
      <c r="M86" s="6"/>
      <c r="N86" s="8"/>
      <c r="O86" s="8"/>
      <c r="P86" s="8"/>
      <c r="Q86" s="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>
      <c r="A87" s="10"/>
      <c r="B87" s="10"/>
      <c r="C87" s="10"/>
      <c r="D87" s="10"/>
      <c r="E87" s="10"/>
      <c r="F87" s="10"/>
      <c r="G87" s="10"/>
      <c r="H87" s="10"/>
      <c r="I87" s="11"/>
      <c r="J87" s="6"/>
      <c r="K87" s="12"/>
      <c r="L87" s="7"/>
      <c r="M87" s="1"/>
      <c r="N87" s="6"/>
      <c r="O87" s="12"/>
      <c r="P87" s="12"/>
      <c r="Q87" s="7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0"/>
      <c r="M88" s="10"/>
      <c r="N88" s="11"/>
      <c r="O88" s="13"/>
      <c r="P88" s="13"/>
      <c r="Q88" s="1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>
      <c r="A89" s="14"/>
      <c r="B89" s="14"/>
      <c r="C89" s="14"/>
      <c r="D89" s="14"/>
      <c r="E89" s="14"/>
      <c r="F89" s="15" t="s">
        <v>59</v>
      </c>
      <c r="G89" s="14"/>
      <c r="H89" s="15" t="s">
        <v>60</v>
      </c>
      <c r="I89" s="14" t="s">
        <v>61</v>
      </c>
      <c r="J89" s="14"/>
      <c r="K89" s="6"/>
      <c r="L89" s="6"/>
      <c r="M89" s="12" t="s">
        <v>62</v>
      </c>
      <c r="N89" s="7"/>
      <c r="O89" s="16"/>
      <c r="P89" s="13"/>
      <c r="Q89" s="1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>
      <c r="A90" s="14">
        <v>1</v>
      </c>
      <c r="B90" s="14">
        <v>2</v>
      </c>
      <c r="C90" s="4">
        <v>3</v>
      </c>
      <c r="D90" s="4">
        <v>4</v>
      </c>
      <c r="E90" s="14">
        <v>5</v>
      </c>
      <c r="F90" s="14">
        <v>6</v>
      </c>
      <c r="G90" s="14">
        <v>7</v>
      </c>
      <c r="H90" s="14">
        <v>8</v>
      </c>
      <c r="I90" s="14">
        <v>9</v>
      </c>
      <c r="J90" s="14">
        <v>10</v>
      </c>
      <c r="K90" s="14">
        <v>11</v>
      </c>
      <c r="L90" s="13">
        <v>12</v>
      </c>
      <c r="M90" s="13">
        <v>13</v>
      </c>
      <c r="N90" s="13">
        <v>14</v>
      </c>
      <c r="O90" s="14">
        <v>15</v>
      </c>
      <c r="P90" s="14">
        <v>16</v>
      </c>
      <c r="Q90" s="14">
        <v>17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>
      <c r="A91" s="17" t="s">
        <v>63</v>
      </c>
      <c r="B91" s="6" t="s">
        <v>64</v>
      </c>
      <c r="C91" s="6"/>
      <c r="D91" s="7"/>
      <c r="E91" s="18">
        <f aca="true" t="shared" si="6" ref="E91:Q91">SUM(E96:E107)</f>
        <v>1</v>
      </c>
      <c r="F91" s="18">
        <f t="shared" si="6"/>
        <v>1</v>
      </c>
      <c r="G91" s="18">
        <f t="shared" si="6"/>
        <v>0</v>
      </c>
      <c r="H91" s="18">
        <f t="shared" si="6"/>
        <v>0</v>
      </c>
      <c r="I91" s="18">
        <f t="shared" si="6"/>
        <v>0</v>
      </c>
      <c r="J91" s="18">
        <f t="shared" si="6"/>
        <v>0</v>
      </c>
      <c r="K91" s="18">
        <f t="shared" si="6"/>
        <v>0</v>
      </c>
      <c r="L91" s="18">
        <f t="shared" si="6"/>
        <v>0</v>
      </c>
      <c r="M91" s="18">
        <f t="shared" si="6"/>
        <v>0</v>
      </c>
      <c r="N91" s="18">
        <f t="shared" si="6"/>
        <v>0</v>
      </c>
      <c r="O91" s="18">
        <f t="shared" si="6"/>
        <v>0</v>
      </c>
      <c r="P91" s="18">
        <f t="shared" si="6"/>
        <v>0</v>
      </c>
      <c r="Q91" s="18">
        <f t="shared" si="6"/>
        <v>0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.75">
      <c r="A92" s="4"/>
      <c r="B92" s="7" t="s">
        <v>65</v>
      </c>
      <c r="C92" s="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9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>
      <c r="A93" s="10"/>
      <c r="B93" s="7" t="s">
        <v>66</v>
      </c>
      <c r="C93" s="1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9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.75">
      <c r="A94" s="10"/>
      <c r="B94" s="7" t="s">
        <v>67</v>
      </c>
      <c r="C94" s="20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16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>
      <c r="A95" s="10" t="s">
        <v>68</v>
      </c>
      <c r="B95" s="7" t="s">
        <v>69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10"/>
      <c r="B96" s="7" t="s">
        <v>70</v>
      </c>
      <c r="C96" s="4"/>
      <c r="D96" s="4"/>
      <c r="E96" s="22">
        <f>SUM(F96:G96)</f>
        <v>1</v>
      </c>
      <c r="F96" s="14">
        <v>1</v>
      </c>
      <c r="G96" s="14">
        <v>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.75">
      <c r="A97" s="10"/>
      <c r="B97" s="7">
        <v>2005</v>
      </c>
      <c r="C97" s="10"/>
      <c r="D97" s="10"/>
      <c r="E97" s="22">
        <f>SUM(F97:G97)</f>
        <v>0</v>
      </c>
      <c r="F97" s="14">
        <v>0</v>
      </c>
      <c r="G97" s="14">
        <v>0</v>
      </c>
      <c r="H97" s="23">
        <f>SUM(I97+M97)</f>
        <v>0</v>
      </c>
      <c r="I97" s="24">
        <f>SUM(J97:L97)</f>
        <v>0</v>
      </c>
      <c r="J97" s="10">
        <v>0</v>
      </c>
      <c r="K97" s="10">
        <v>0</v>
      </c>
      <c r="L97" s="10">
        <v>0</v>
      </c>
      <c r="M97" s="24">
        <f>SUM(N97:Q97)</f>
        <v>0</v>
      </c>
      <c r="N97" s="10">
        <v>0</v>
      </c>
      <c r="O97" s="10">
        <v>0</v>
      </c>
      <c r="P97" s="10">
        <v>0</v>
      </c>
      <c r="Q97" s="10">
        <v>0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.75">
      <c r="A98" s="10"/>
      <c r="B98" s="7">
        <v>2006</v>
      </c>
      <c r="C98" s="13"/>
      <c r="D98" s="13"/>
      <c r="E98" s="22">
        <f>SUM(F98:G98)</f>
        <v>0</v>
      </c>
      <c r="F98" s="14">
        <v>0</v>
      </c>
      <c r="G98" s="14">
        <v>0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>
      <c r="A99" s="13"/>
      <c r="B99" s="7">
        <v>2007</v>
      </c>
      <c r="C99" s="14"/>
      <c r="D99" s="14"/>
      <c r="E99" s="22">
        <f>SUM(F99:G99)</f>
        <v>0</v>
      </c>
      <c r="F99" s="14">
        <v>0</v>
      </c>
      <c r="G99" s="14">
        <v>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2.75">
      <c r="A100" s="4"/>
      <c r="B100" s="7" t="s">
        <v>71</v>
      </c>
      <c r="C100" s="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.75">
      <c r="A101" s="10"/>
      <c r="B101" s="7" t="s">
        <v>72</v>
      </c>
      <c r="C101" s="1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9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>
      <c r="A102" s="10"/>
      <c r="B102" s="7" t="s">
        <v>73</v>
      </c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16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10" t="s">
        <v>74</v>
      </c>
      <c r="B103" s="7" t="s">
        <v>75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10"/>
      <c r="B104" s="7" t="s">
        <v>76</v>
      </c>
      <c r="C104" s="4"/>
      <c r="D104" s="4"/>
      <c r="E104" s="22">
        <f>SUM(F104:G104)</f>
        <v>0</v>
      </c>
      <c r="F104" s="14">
        <v>0</v>
      </c>
      <c r="G104" s="14"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10"/>
      <c r="B105" s="7">
        <v>2005</v>
      </c>
      <c r="C105" s="10"/>
      <c r="D105" s="10"/>
      <c r="E105" s="22">
        <f>SUM(F105:G105)</f>
        <v>0</v>
      </c>
      <c r="F105" s="14">
        <v>0</v>
      </c>
      <c r="G105" s="14">
        <v>0</v>
      </c>
      <c r="H105" s="23">
        <f>SUM(I105+M105)</f>
        <v>0</v>
      </c>
      <c r="I105" s="24">
        <f>SUM(J105:L105)</f>
        <v>0</v>
      </c>
      <c r="J105" s="10"/>
      <c r="K105" s="10"/>
      <c r="L105" s="10"/>
      <c r="M105" s="24">
        <f>SUM(N105:Q105)</f>
        <v>0</v>
      </c>
      <c r="N105" s="10"/>
      <c r="O105" s="10"/>
      <c r="P105" s="10"/>
      <c r="Q105" s="10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>
      <c r="A106" s="10"/>
      <c r="B106" s="7">
        <v>2006</v>
      </c>
      <c r="C106" s="13"/>
      <c r="D106" s="13"/>
      <c r="E106" s="22">
        <f>SUM(F106:G106)</f>
        <v>0</v>
      </c>
      <c r="F106" s="14">
        <v>0</v>
      </c>
      <c r="G106" s="14">
        <v>0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2.75">
      <c r="A107" s="13"/>
      <c r="B107" s="7">
        <v>2007</v>
      </c>
      <c r="C107" s="4"/>
      <c r="D107" s="4"/>
      <c r="E107" s="22">
        <f>SUM(F107:G107)</f>
        <v>0</v>
      </c>
      <c r="F107" s="14">
        <v>0</v>
      </c>
      <c r="G107" s="14">
        <v>0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2.75">
      <c r="A108" s="14" t="s">
        <v>77</v>
      </c>
      <c r="B108" s="6" t="s">
        <v>78</v>
      </c>
      <c r="C108" s="6"/>
      <c r="D108" s="7"/>
      <c r="E108" s="18">
        <f aca="true" t="shared" si="7" ref="E108:Q108">SUM(E113:E116)</f>
        <v>1</v>
      </c>
      <c r="F108" s="18">
        <f t="shared" si="7"/>
        <v>1</v>
      </c>
      <c r="G108" s="18">
        <f t="shared" si="7"/>
        <v>0</v>
      </c>
      <c r="H108" s="18">
        <f t="shared" si="7"/>
        <v>0</v>
      </c>
      <c r="I108" s="18">
        <f t="shared" si="7"/>
        <v>0</v>
      </c>
      <c r="J108" s="18">
        <f t="shared" si="7"/>
        <v>0</v>
      </c>
      <c r="K108" s="18">
        <f t="shared" si="7"/>
        <v>0</v>
      </c>
      <c r="L108" s="18">
        <f t="shared" si="7"/>
        <v>0</v>
      </c>
      <c r="M108" s="18">
        <f t="shared" si="7"/>
        <v>0</v>
      </c>
      <c r="N108" s="18">
        <f t="shared" si="7"/>
        <v>0</v>
      </c>
      <c r="O108" s="18">
        <f t="shared" si="7"/>
        <v>0</v>
      </c>
      <c r="P108" s="18">
        <f t="shared" si="7"/>
        <v>0</v>
      </c>
      <c r="Q108" s="18">
        <f t="shared" si="7"/>
        <v>0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.75">
      <c r="A109" s="4"/>
      <c r="B109" s="7" t="s">
        <v>79</v>
      </c>
      <c r="C109" s="11"/>
      <c r="D109" s="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9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>
      <c r="A110" s="10"/>
      <c r="B110" s="7" t="s">
        <v>80</v>
      </c>
      <c r="C110" s="1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9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10"/>
      <c r="B111" s="7" t="s">
        <v>81</v>
      </c>
      <c r="C111" s="20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16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10" t="s">
        <v>82</v>
      </c>
      <c r="B112" s="7" t="s">
        <v>83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.75">
      <c r="A113" s="10"/>
      <c r="B113" s="7" t="s">
        <v>84</v>
      </c>
      <c r="C113" s="4"/>
      <c r="D113" s="4"/>
      <c r="E113" s="22">
        <f>SUM(F113:G113)</f>
        <v>1</v>
      </c>
      <c r="F113" s="14">
        <v>1</v>
      </c>
      <c r="G113" s="14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2.75">
      <c r="A114" s="10"/>
      <c r="B114" s="7">
        <v>2005</v>
      </c>
      <c r="C114" s="10"/>
      <c r="D114" s="10"/>
      <c r="E114" s="22">
        <f>SUM(F114:G114)</f>
        <v>0</v>
      </c>
      <c r="F114" s="14">
        <v>0</v>
      </c>
      <c r="G114" s="14">
        <v>0</v>
      </c>
      <c r="H114" s="23">
        <f>SUM(I114+M114)</f>
        <v>0</v>
      </c>
      <c r="I114" s="24">
        <f>SUM(J114:L114)</f>
        <v>0</v>
      </c>
      <c r="J114" s="10"/>
      <c r="K114" s="10"/>
      <c r="L114" s="10"/>
      <c r="M114" s="24">
        <f>SUM(N114:Q114)</f>
        <v>0</v>
      </c>
      <c r="N114" s="10"/>
      <c r="O114" s="10"/>
      <c r="P114" s="10"/>
      <c r="Q114" s="10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.75">
      <c r="A115" s="10"/>
      <c r="B115" s="7">
        <v>2006</v>
      </c>
      <c r="C115" s="10"/>
      <c r="D115" s="10"/>
      <c r="E115" s="22">
        <f>SUM(F115:G115)</f>
        <v>0</v>
      </c>
      <c r="F115" s="14">
        <v>0</v>
      </c>
      <c r="G115" s="14">
        <v>0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2.75">
      <c r="A116" s="13"/>
      <c r="B116" s="12">
        <v>2007</v>
      </c>
      <c r="C116" s="14"/>
      <c r="D116" s="7"/>
      <c r="E116" s="25">
        <f>SUM(F116:G116)</f>
        <v>0</v>
      </c>
      <c r="F116" s="14">
        <v>0</v>
      </c>
      <c r="G116" s="14">
        <v>0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2.75">
      <c r="A117" s="26"/>
      <c r="B117" s="26" t="s">
        <v>85</v>
      </c>
      <c r="C117" s="27"/>
      <c r="D117" s="28"/>
      <c r="E117" s="29">
        <f aca="true" t="shared" si="8" ref="E117:Q117">SUM(E108+E91)</f>
        <v>2</v>
      </c>
      <c r="F117" s="29">
        <f t="shared" si="8"/>
        <v>2</v>
      </c>
      <c r="G117" s="29">
        <f t="shared" si="8"/>
        <v>0</v>
      </c>
      <c r="H117" s="29">
        <f t="shared" si="8"/>
        <v>0</v>
      </c>
      <c r="I117" s="29">
        <f t="shared" si="8"/>
        <v>0</v>
      </c>
      <c r="J117" s="29">
        <f t="shared" si="8"/>
        <v>0</v>
      </c>
      <c r="K117" s="29">
        <f t="shared" si="8"/>
        <v>0</v>
      </c>
      <c r="L117" s="29">
        <f t="shared" si="8"/>
        <v>0</v>
      </c>
      <c r="M117" s="29">
        <f t="shared" si="8"/>
        <v>0</v>
      </c>
      <c r="N117" s="29">
        <f t="shared" si="8"/>
        <v>0</v>
      </c>
      <c r="O117" s="29">
        <f t="shared" si="8"/>
        <v>0</v>
      </c>
      <c r="P117" s="29">
        <f t="shared" si="8"/>
        <v>0</v>
      </c>
      <c r="Q117" s="29">
        <f t="shared" si="8"/>
        <v>0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="3" customFormat="1" ht="12.75"/>
    <row r="119" s="3" customFormat="1" ht="12.75"/>
    <row r="120" s="3" customFormat="1" ht="12.75"/>
    <row r="121" s="3" customFormat="1" ht="12.75"/>
    <row r="122" spans="1:256" ht="12.75">
      <c r="A122" s="4"/>
      <c r="B122" s="4"/>
      <c r="C122" s="4"/>
      <c r="D122" s="4"/>
      <c r="E122" s="5"/>
      <c r="F122" s="6" t="s">
        <v>86</v>
      </c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9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2.75">
      <c r="A123" s="10"/>
      <c r="B123" s="10"/>
      <c r="C123" s="10"/>
      <c r="D123" s="10"/>
      <c r="E123" s="10"/>
      <c r="F123" s="10"/>
      <c r="G123" s="11"/>
      <c r="H123" s="6"/>
      <c r="I123" s="8"/>
      <c r="J123" s="8"/>
      <c r="K123" s="8"/>
      <c r="L123" s="8"/>
      <c r="M123" s="8"/>
      <c r="N123" s="8"/>
      <c r="O123" s="8"/>
      <c r="P123" s="8"/>
      <c r="Q123" s="9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2.75">
      <c r="A124" s="10"/>
      <c r="B124" s="10"/>
      <c r="C124" s="10"/>
      <c r="D124" s="10"/>
      <c r="E124" s="10"/>
      <c r="F124" s="10"/>
      <c r="G124" s="10"/>
      <c r="H124" s="11"/>
      <c r="I124" s="5"/>
      <c r="J124" s="8"/>
      <c r="K124" s="8"/>
      <c r="L124" s="8"/>
      <c r="M124" s="8"/>
      <c r="N124" s="8"/>
      <c r="O124" s="8"/>
      <c r="P124" s="8"/>
      <c r="Q124" s="9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2.75">
      <c r="A125" s="10"/>
      <c r="B125" s="10"/>
      <c r="C125" s="10"/>
      <c r="D125" s="10"/>
      <c r="E125" s="10"/>
      <c r="F125" s="10"/>
      <c r="G125" s="10"/>
      <c r="H125" s="11"/>
      <c r="I125" s="6"/>
      <c r="J125" s="8"/>
      <c r="K125" s="8"/>
      <c r="L125" s="8"/>
      <c r="M125" s="6"/>
      <c r="N125" s="8"/>
      <c r="O125" s="8"/>
      <c r="P125" s="8"/>
      <c r="Q125" s="9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2.75">
      <c r="A126" s="10"/>
      <c r="B126" s="10"/>
      <c r="C126" s="10"/>
      <c r="D126" s="10"/>
      <c r="E126" s="10"/>
      <c r="F126" s="10"/>
      <c r="G126" s="10"/>
      <c r="H126" s="10"/>
      <c r="I126" s="11"/>
      <c r="J126" s="6"/>
      <c r="K126" s="12"/>
      <c r="L126" s="7"/>
      <c r="M126" s="1"/>
      <c r="N126" s="6"/>
      <c r="O126" s="12"/>
      <c r="P126" s="12"/>
      <c r="Q126" s="7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0"/>
      <c r="M127" s="10"/>
      <c r="N127" s="11"/>
      <c r="O127" s="13"/>
      <c r="P127" s="13"/>
      <c r="Q127" s="1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2.75">
      <c r="A128" s="14"/>
      <c r="B128" s="14"/>
      <c r="C128" s="14"/>
      <c r="D128" s="14"/>
      <c r="E128" s="14"/>
      <c r="F128" s="15" t="s">
        <v>87</v>
      </c>
      <c r="G128" s="14"/>
      <c r="H128" s="15" t="s">
        <v>88</v>
      </c>
      <c r="I128" s="14" t="s">
        <v>89</v>
      </c>
      <c r="J128" s="14"/>
      <c r="K128" s="6"/>
      <c r="L128" s="6"/>
      <c r="M128" s="12" t="s">
        <v>90</v>
      </c>
      <c r="N128" s="7"/>
      <c r="O128" s="16"/>
      <c r="P128" s="13"/>
      <c r="Q128" s="1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2.75">
      <c r="A129" s="14">
        <v>1</v>
      </c>
      <c r="B129" s="14">
        <v>2</v>
      </c>
      <c r="C129" s="4">
        <v>3</v>
      </c>
      <c r="D129" s="4">
        <v>4</v>
      </c>
      <c r="E129" s="14">
        <v>5</v>
      </c>
      <c r="F129" s="14">
        <v>6</v>
      </c>
      <c r="G129" s="14">
        <v>7</v>
      </c>
      <c r="H129" s="14">
        <v>8</v>
      </c>
      <c r="I129" s="14">
        <v>9</v>
      </c>
      <c r="J129" s="14">
        <v>10</v>
      </c>
      <c r="K129" s="14">
        <v>11</v>
      </c>
      <c r="L129" s="13">
        <v>12</v>
      </c>
      <c r="M129" s="13">
        <v>13</v>
      </c>
      <c r="N129" s="13">
        <v>14</v>
      </c>
      <c r="O129" s="14">
        <v>15</v>
      </c>
      <c r="P129" s="14">
        <v>16</v>
      </c>
      <c r="Q129" s="14">
        <v>17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2.75">
      <c r="A130" s="17" t="s">
        <v>91</v>
      </c>
      <c r="B130" s="6" t="s">
        <v>92</v>
      </c>
      <c r="C130" s="6"/>
      <c r="D130" s="7"/>
      <c r="E130" s="18">
        <f aca="true" t="shared" si="9" ref="E130:Q130">SUM(E135:E146)</f>
        <v>1</v>
      </c>
      <c r="F130" s="18">
        <f t="shared" si="9"/>
        <v>1</v>
      </c>
      <c r="G130" s="18">
        <f t="shared" si="9"/>
        <v>0</v>
      </c>
      <c r="H130" s="18">
        <f t="shared" si="9"/>
        <v>0</v>
      </c>
      <c r="I130" s="18">
        <f t="shared" si="9"/>
        <v>0</v>
      </c>
      <c r="J130" s="18">
        <f t="shared" si="9"/>
        <v>0</v>
      </c>
      <c r="K130" s="18">
        <f t="shared" si="9"/>
        <v>0</v>
      </c>
      <c r="L130" s="18">
        <f t="shared" si="9"/>
        <v>0</v>
      </c>
      <c r="M130" s="18">
        <f t="shared" si="9"/>
        <v>0</v>
      </c>
      <c r="N130" s="18">
        <f t="shared" si="9"/>
        <v>0</v>
      </c>
      <c r="O130" s="18">
        <f t="shared" si="9"/>
        <v>0</v>
      </c>
      <c r="P130" s="18">
        <f t="shared" si="9"/>
        <v>0</v>
      </c>
      <c r="Q130" s="18">
        <f t="shared" si="9"/>
        <v>0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2.75">
      <c r="A131" s="4"/>
      <c r="B131" s="7" t="s">
        <v>93</v>
      </c>
      <c r="C131" s="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9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75">
      <c r="A132" s="10"/>
      <c r="B132" s="7" t="s">
        <v>94</v>
      </c>
      <c r="C132" s="1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9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.75">
      <c r="A133" s="10"/>
      <c r="B133" s="7" t="s">
        <v>95</v>
      </c>
      <c r="C133" s="20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16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2.75">
      <c r="A134" s="10" t="s">
        <v>96</v>
      </c>
      <c r="B134" s="7" t="s">
        <v>97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2.75">
      <c r="A135" s="10"/>
      <c r="B135" s="7" t="s">
        <v>98</v>
      </c>
      <c r="C135" s="4"/>
      <c r="D135" s="4"/>
      <c r="E135" s="22">
        <f>SUM(F135:G135)</f>
        <v>1</v>
      </c>
      <c r="F135" s="14">
        <v>1</v>
      </c>
      <c r="G135" s="14">
        <v>0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2.75">
      <c r="A136" s="10"/>
      <c r="B136" s="7">
        <v>2005</v>
      </c>
      <c r="C136" s="10"/>
      <c r="D136" s="10"/>
      <c r="E136" s="22">
        <f>SUM(F136:G136)</f>
        <v>0</v>
      </c>
      <c r="F136" s="14">
        <v>0</v>
      </c>
      <c r="G136" s="14">
        <v>0</v>
      </c>
      <c r="H136" s="23">
        <f>SUM(I136+M136)</f>
        <v>0</v>
      </c>
      <c r="I136" s="24">
        <f>SUM(J136:L136)</f>
        <v>0</v>
      </c>
      <c r="J136" s="10">
        <v>0</v>
      </c>
      <c r="K136" s="10">
        <v>0</v>
      </c>
      <c r="L136" s="10">
        <v>0</v>
      </c>
      <c r="M136" s="24">
        <f>SUM(N136:Q136)</f>
        <v>0</v>
      </c>
      <c r="N136" s="10">
        <v>0</v>
      </c>
      <c r="O136" s="10">
        <v>0</v>
      </c>
      <c r="P136" s="10">
        <v>0</v>
      </c>
      <c r="Q136" s="10">
        <v>0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2.75">
      <c r="A137" s="10"/>
      <c r="B137" s="7">
        <v>2006</v>
      </c>
      <c r="C137" s="13"/>
      <c r="D137" s="13"/>
      <c r="E137" s="22">
        <f>SUM(F137:G137)</f>
        <v>0</v>
      </c>
      <c r="F137" s="14">
        <v>0</v>
      </c>
      <c r="G137" s="14">
        <v>0</v>
      </c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>
      <c r="A138" s="13"/>
      <c r="B138" s="7">
        <v>2007</v>
      </c>
      <c r="C138" s="14"/>
      <c r="D138" s="14"/>
      <c r="E138" s="22">
        <f>SUM(F138:G138)</f>
        <v>0</v>
      </c>
      <c r="F138" s="14">
        <v>0</v>
      </c>
      <c r="G138" s="14">
        <v>0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>
      <c r="A139" s="4"/>
      <c r="B139" s="7" t="s">
        <v>99</v>
      </c>
      <c r="C139" s="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9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2.75">
      <c r="A140" s="10"/>
      <c r="B140" s="7" t="s">
        <v>100</v>
      </c>
      <c r="C140" s="1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9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.75">
      <c r="A141" s="10"/>
      <c r="B141" s="7" t="s">
        <v>101</v>
      </c>
      <c r="C141" s="20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16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.75">
      <c r="A142" s="10" t="s">
        <v>102</v>
      </c>
      <c r="B142" s="7" t="s">
        <v>103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.75">
      <c r="A143" s="10"/>
      <c r="B143" s="7" t="s">
        <v>104</v>
      </c>
      <c r="C143" s="4"/>
      <c r="D143" s="4"/>
      <c r="E143" s="22">
        <f>SUM(F143:G143)</f>
        <v>0</v>
      </c>
      <c r="F143" s="14">
        <v>0</v>
      </c>
      <c r="G143" s="14">
        <v>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.75">
      <c r="A144" s="10"/>
      <c r="B144" s="7">
        <v>2005</v>
      </c>
      <c r="C144" s="10"/>
      <c r="D144" s="10"/>
      <c r="E144" s="22">
        <f>SUM(F144:G144)</f>
        <v>0</v>
      </c>
      <c r="F144" s="14">
        <v>0</v>
      </c>
      <c r="G144" s="14">
        <v>0</v>
      </c>
      <c r="H144" s="23">
        <f>SUM(I144+M144)</f>
        <v>0</v>
      </c>
      <c r="I144" s="24">
        <f>SUM(J144:L144)</f>
        <v>0</v>
      </c>
      <c r="J144" s="10"/>
      <c r="K144" s="10"/>
      <c r="L144" s="10"/>
      <c r="M144" s="24">
        <f>SUM(N144:Q144)</f>
        <v>0</v>
      </c>
      <c r="N144" s="10"/>
      <c r="O144" s="10"/>
      <c r="P144" s="10"/>
      <c r="Q144" s="10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75">
      <c r="A145" s="10"/>
      <c r="B145" s="7">
        <v>2006</v>
      </c>
      <c r="C145" s="13"/>
      <c r="D145" s="13"/>
      <c r="E145" s="22">
        <f>SUM(F145:G145)</f>
        <v>0</v>
      </c>
      <c r="F145" s="14">
        <v>0</v>
      </c>
      <c r="G145" s="14">
        <v>0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75">
      <c r="A146" s="13"/>
      <c r="B146" s="7">
        <v>2007</v>
      </c>
      <c r="C146" s="4"/>
      <c r="D146" s="4"/>
      <c r="E146" s="22">
        <f>SUM(F146:G146)</f>
        <v>0</v>
      </c>
      <c r="F146" s="14">
        <v>0</v>
      </c>
      <c r="G146" s="14">
        <v>0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75">
      <c r="A147" s="14" t="s">
        <v>105</v>
      </c>
      <c r="B147" s="6" t="s">
        <v>106</v>
      </c>
      <c r="C147" s="6"/>
      <c r="D147" s="7"/>
      <c r="E147" s="18">
        <f aca="true" t="shared" si="10" ref="E147:Q147">SUM(E152:E155)</f>
        <v>1</v>
      </c>
      <c r="F147" s="18">
        <f t="shared" si="10"/>
        <v>1</v>
      </c>
      <c r="G147" s="18">
        <f t="shared" si="10"/>
        <v>0</v>
      </c>
      <c r="H147" s="18">
        <f t="shared" si="10"/>
        <v>0</v>
      </c>
      <c r="I147" s="18">
        <f t="shared" si="10"/>
        <v>0</v>
      </c>
      <c r="J147" s="18">
        <f t="shared" si="10"/>
        <v>0</v>
      </c>
      <c r="K147" s="18">
        <f t="shared" si="10"/>
        <v>0</v>
      </c>
      <c r="L147" s="18">
        <f t="shared" si="10"/>
        <v>0</v>
      </c>
      <c r="M147" s="18">
        <f t="shared" si="10"/>
        <v>0</v>
      </c>
      <c r="N147" s="18">
        <f t="shared" si="10"/>
        <v>0</v>
      </c>
      <c r="O147" s="18">
        <f t="shared" si="10"/>
        <v>0</v>
      </c>
      <c r="P147" s="18">
        <f t="shared" si="10"/>
        <v>0</v>
      </c>
      <c r="Q147" s="18">
        <f t="shared" si="10"/>
        <v>0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>
      <c r="A148" s="4"/>
      <c r="B148" s="7" t="s">
        <v>107</v>
      </c>
      <c r="C148" s="11"/>
      <c r="D148" s="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9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75">
      <c r="A149" s="10"/>
      <c r="B149" s="7" t="s">
        <v>108</v>
      </c>
      <c r="C149" s="1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9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75">
      <c r="A150" s="10"/>
      <c r="B150" s="7" t="s">
        <v>109</v>
      </c>
      <c r="C150" s="20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16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2.75">
      <c r="A151" s="10" t="s">
        <v>110</v>
      </c>
      <c r="B151" s="7" t="s">
        <v>111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2.75">
      <c r="A152" s="10"/>
      <c r="B152" s="7" t="s">
        <v>112</v>
      </c>
      <c r="C152" s="4"/>
      <c r="D152" s="4"/>
      <c r="E152" s="22">
        <f>SUM(F152:G152)</f>
        <v>1</v>
      </c>
      <c r="F152" s="14">
        <v>1</v>
      </c>
      <c r="G152" s="14">
        <v>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2.75">
      <c r="A153" s="10"/>
      <c r="B153" s="7">
        <v>2005</v>
      </c>
      <c r="C153" s="10"/>
      <c r="D153" s="10"/>
      <c r="E153" s="22">
        <f>SUM(F153:G153)</f>
        <v>0</v>
      </c>
      <c r="F153" s="14">
        <v>0</v>
      </c>
      <c r="G153" s="14">
        <v>0</v>
      </c>
      <c r="H153" s="23">
        <f>SUM(I153+M153)</f>
        <v>0</v>
      </c>
      <c r="I153" s="24">
        <f>SUM(J153:L153)</f>
        <v>0</v>
      </c>
      <c r="J153" s="10"/>
      <c r="K153" s="10"/>
      <c r="L153" s="10"/>
      <c r="M153" s="24">
        <f>SUM(N153:Q153)</f>
        <v>0</v>
      </c>
      <c r="N153" s="10"/>
      <c r="O153" s="10"/>
      <c r="P153" s="10"/>
      <c r="Q153" s="10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.75">
      <c r="A154" s="10"/>
      <c r="B154" s="7">
        <v>2006</v>
      </c>
      <c r="C154" s="10"/>
      <c r="D154" s="10"/>
      <c r="E154" s="22">
        <f>SUM(F154:G154)</f>
        <v>0</v>
      </c>
      <c r="F154" s="14">
        <v>0</v>
      </c>
      <c r="G154" s="14">
        <v>0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2.75">
      <c r="A155" s="13"/>
      <c r="B155" s="12">
        <v>2007</v>
      </c>
      <c r="C155" s="14"/>
      <c r="D155" s="7"/>
      <c r="E155" s="25">
        <f>SUM(F155:G155)</f>
        <v>0</v>
      </c>
      <c r="F155" s="14">
        <v>0</v>
      </c>
      <c r="G155" s="14">
        <v>0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2.75">
      <c r="A156" s="26"/>
      <c r="B156" s="26" t="s">
        <v>113</v>
      </c>
      <c r="C156" s="27"/>
      <c r="D156" s="28"/>
      <c r="E156" s="29">
        <f aca="true" t="shared" si="11" ref="E156:Q156">SUM(E147+E130)</f>
        <v>2</v>
      </c>
      <c r="F156" s="29">
        <f t="shared" si="11"/>
        <v>2</v>
      </c>
      <c r="G156" s="29">
        <f t="shared" si="11"/>
        <v>0</v>
      </c>
      <c r="H156" s="29">
        <f t="shared" si="11"/>
        <v>0</v>
      </c>
      <c r="I156" s="29">
        <f t="shared" si="11"/>
        <v>0</v>
      </c>
      <c r="J156" s="29">
        <f t="shared" si="11"/>
        <v>0</v>
      </c>
      <c r="K156" s="29">
        <f t="shared" si="11"/>
        <v>0</v>
      </c>
      <c r="L156" s="29">
        <f t="shared" si="11"/>
        <v>0</v>
      </c>
      <c r="M156" s="29">
        <f t="shared" si="11"/>
        <v>0</v>
      </c>
      <c r="N156" s="29">
        <f t="shared" si="11"/>
        <v>0</v>
      </c>
      <c r="O156" s="29">
        <f t="shared" si="11"/>
        <v>0</v>
      </c>
      <c r="P156" s="29">
        <f t="shared" si="11"/>
        <v>0</v>
      </c>
      <c r="Q156" s="29">
        <f t="shared" si="11"/>
        <v>0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="3" customFormat="1" ht="12.75"/>
    <row r="158" s="3" customFormat="1" ht="12.75"/>
    <row r="159" s="3" customFormat="1" ht="12.75"/>
    <row r="160" s="3" customFormat="1" ht="12.75"/>
    <row r="161" spans="1:256" ht="12.75">
      <c r="A161" s="4"/>
      <c r="B161" s="4"/>
      <c r="C161" s="4"/>
      <c r="D161" s="4"/>
      <c r="E161" s="5"/>
      <c r="F161" s="6" t="s">
        <v>114</v>
      </c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9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2.75">
      <c r="A162" s="10"/>
      <c r="B162" s="10"/>
      <c r="C162" s="10"/>
      <c r="D162" s="10"/>
      <c r="E162" s="10"/>
      <c r="F162" s="10"/>
      <c r="G162" s="11"/>
      <c r="H162" s="6"/>
      <c r="I162" s="8"/>
      <c r="J162" s="8"/>
      <c r="K162" s="8"/>
      <c r="L162" s="8"/>
      <c r="M162" s="8"/>
      <c r="N162" s="8"/>
      <c r="O162" s="8"/>
      <c r="P162" s="8"/>
      <c r="Q162" s="9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2.75">
      <c r="A163" s="10"/>
      <c r="B163" s="10"/>
      <c r="C163" s="10"/>
      <c r="D163" s="10"/>
      <c r="E163" s="10"/>
      <c r="F163" s="10"/>
      <c r="G163" s="10"/>
      <c r="H163" s="11"/>
      <c r="I163" s="5"/>
      <c r="J163" s="8"/>
      <c r="K163" s="8"/>
      <c r="L163" s="8"/>
      <c r="M163" s="8"/>
      <c r="N163" s="8"/>
      <c r="O163" s="8"/>
      <c r="P163" s="8"/>
      <c r="Q163" s="9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2.75">
      <c r="A164" s="10"/>
      <c r="B164" s="10"/>
      <c r="C164" s="10"/>
      <c r="D164" s="10"/>
      <c r="E164" s="10"/>
      <c r="F164" s="10"/>
      <c r="G164" s="10"/>
      <c r="H164" s="11"/>
      <c r="I164" s="6"/>
      <c r="J164" s="8"/>
      <c r="K164" s="8"/>
      <c r="L164" s="8"/>
      <c r="M164" s="6"/>
      <c r="N164" s="8"/>
      <c r="O164" s="8"/>
      <c r="P164" s="8"/>
      <c r="Q164" s="9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2.75">
      <c r="A165" s="10"/>
      <c r="B165" s="10"/>
      <c r="C165" s="10"/>
      <c r="D165" s="10"/>
      <c r="E165" s="10"/>
      <c r="F165" s="10"/>
      <c r="G165" s="10"/>
      <c r="H165" s="10"/>
      <c r="I165" s="11"/>
      <c r="J165" s="6"/>
      <c r="K165" s="12"/>
      <c r="L165" s="7"/>
      <c r="M165" s="1"/>
      <c r="N165" s="6"/>
      <c r="O165" s="12"/>
      <c r="P165" s="12"/>
      <c r="Q165" s="7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0"/>
      <c r="M166" s="10"/>
      <c r="N166" s="11"/>
      <c r="O166" s="13"/>
      <c r="P166" s="13"/>
      <c r="Q166" s="1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2.75">
      <c r="A167" s="14"/>
      <c r="B167" s="14"/>
      <c r="C167" s="14"/>
      <c r="D167" s="14"/>
      <c r="E167" s="14"/>
      <c r="F167" s="15" t="s">
        <v>115</v>
      </c>
      <c r="G167" s="14"/>
      <c r="H167" s="15" t="s">
        <v>116</v>
      </c>
      <c r="I167" s="14" t="s">
        <v>117</v>
      </c>
      <c r="J167" s="14"/>
      <c r="K167" s="6"/>
      <c r="L167" s="6"/>
      <c r="M167" s="12" t="s">
        <v>118</v>
      </c>
      <c r="N167" s="7"/>
      <c r="O167" s="16"/>
      <c r="P167" s="13"/>
      <c r="Q167" s="1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2.75">
      <c r="A168" s="14">
        <v>1</v>
      </c>
      <c r="B168" s="14">
        <v>2</v>
      </c>
      <c r="C168" s="4">
        <v>3</v>
      </c>
      <c r="D168" s="4">
        <v>4</v>
      </c>
      <c r="E168" s="14">
        <v>5</v>
      </c>
      <c r="F168" s="14">
        <v>6</v>
      </c>
      <c r="G168" s="14">
        <v>7</v>
      </c>
      <c r="H168" s="14">
        <v>8</v>
      </c>
      <c r="I168" s="14">
        <v>9</v>
      </c>
      <c r="J168" s="14">
        <v>10</v>
      </c>
      <c r="K168" s="14">
        <v>11</v>
      </c>
      <c r="L168" s="13">
        <v>12</v>
      </c>
      <c r="M168" s="13">
        <v>13</v>
      </c>
      <c r="N168" s="13">
        <v>14</v>
      </c>
      <c r="O168" s="14">
        <v>15</v>
      </c>
      <c r="P168" s="14">
        <v>16</v>
      </c>
      <c r="Q168" s="14">
        <v>17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2.75">
      <c r="A169" s="17" t="s">
        <v>119</v>
      </c>
      <c r="B169" s="6" t="s">
        <v>120</v>
      </c>
      <c r="C169" s="6"/>
      <c r="D169" s="7"/>
      <c r="E169" s="18">
        <f aca="true" t="shared" si="12" ref="E169:Q169">SUM(E174:E185)</f>
        <v>1</v>
      </c>
      <c r="F169" s="18">
        <f t="shared" si="12"/>
        <v>1</v>
      </c>
      <c r="G169" s="18">
        <f t="shared" si="12"/>
        <v>0</v>
      </c>
      <c r="H169" s="18">
        <f t="shared" si="12"/>
        <v>0</v>
      </c>
      <c r="I169" s="18">
        <f t="shared" si="12"/>
        <v>0</v>
      </c>
      <c r="J169" s="18">
        <f t="shared" si="12"/>
        <v>0</v>
      </c>
      <c r="K169" s="18">
        <f t="shared" si="12"/>
        <v>0</v>
      </c>
      <c r="L169" s="18">
        <f t="shared" si="12"/>
        <v>0</v>
      </c>
      <c r="M169" s="18">
        <f t="shared" si="12"/>
        <v>0</v>
      </c>
      <c r="N169" s="18">
        <f t="shared" si="12"/>
        <v>0</v>
      </c>
      <c r="O169" s="18">
        <f t="shared" si="12"/>
        <v>0</v>
      </c>
      <c r="P169" s="18">
        <f t="shared" si="12"/>
        <v>0</v>
      </c>
      <c r="Q169" s="18">
        <f t="shared" si="12"/>
        <v>0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2.75">
      <c r="A170" s="4"/>
      <c r="B170" s="7" t="s">
        <v>121</v>
      </c>
      <c r="C170" s="5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9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2.75">
      <c r="A171" s="10"/>
      <c r="B171" s="7" t="s">
        <v>122</v>
      </c>
      <c r="C171" s="1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9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2.75">
      <c r="A172" s="10"/>
      <c r="B172" s="7" t="s">
        <v>123</v>
      </c>
      <c r="C172" s="20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16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2.75">
      <c r="A173" s="10" t="s">
        <v>124</v>
      </c>
      <c r="B173" s="7" t="s">
        <v>125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2.75">
      <c r="A174" s="10"/>
      <c r="B174" s="7" t="s">
        <v>126</v>
      </c>
      <c r="C174" s="4"/>
      <c r="D174" s="4"/>
      <c r="E174" s="22">
        <f>SUM(F174:G174)</f>
        <v>1</v>
      </c>
      <c r="F174" s="14">
        <v>1</v>
      </c>
      <c r="G174" s="14">
        <v>0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2.75">
      <c r="A175" s="10"/>
      <c r="B175" s="7">
        <v>2005</v>
      </c>
      <c r="C175" s="10"/>
      <c r="D175" s="10"/>
      <c r="E175" s="22">
        <f>SUM(F175:G175)</f>
        <v>0</v>
      </c>
      <c r="F175" s="14">
        <v>0</v>
      </c>
      <c r="G175" s="14">
        <v>0</v>
      </c>
      <c r="H175" s="23">
        <f>SUM(I175+M175)</f>
        <v>0</v>
      </c>
      <c r="I175" s="24">
        <f>SUM(J175:L175)</f>
        <v>0</v>
      </c>
      <c r="J175" s="10">
        <v>0</v>
      </c>
      <c r="K175" s="10">
        <v>0</v>
      </c>
      <c r="L175" s="10">
        <v>0</v>
      </c>
      <c r="M175" s="24">
        <f>SUM(N175:Q175)</f>
        <v>0</v>
      </c>
      <c r="N175" s="10">
        <v>0</v>
      </c>
      <c r="O175" s="10">
        <v>0</v>
      </c>
      <c r="P175" s="10">
        <v>0</v>
      </c>
      <c r="Q175" s="10">
        <v>0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2.75">
      <c r="A176" s="10"/>
      <c r="B176" s="7">
        <v>2006</v>
      </c>
      <c r="C176" s="13"/>
      <c r="D176" s="13"/>
      <c r="E176" s="22">
        <f>SUM(F176:G176)</f>
        <v>0</v>
      </c>
      <c r="F176" s="14">
        <v>0</v>
      </c>
      <c r="G176" s="14">
        <v>0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2.75">
      <c r="A177" s="13"/>
      <c r="B177" s="7">
        <v>2007</v>
      </c>
      <c r="C177" s="14"/>
      <c r="D177" s="14"/>
      <c r="E177" s="22">
        <f>SUM(F177:G177)</f>
        <v>0</v>
      </c>
      <c r="F177" s="14">
        <v>0</v>
      </c>
      <c r="G177" s="14">
        <v>0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2.75">
      <c r="A178" s="4"/>
      <c r="B178" s="7" t="s">
        <v>127</v>
      </c>
      <c r="C178" s="5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9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2.75">
      <c r="A179" s="10"/>
      <c r="B179" s="7" t="s">
        <v>128</v>
      </c>
      <c r="C179" s="1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2.75">
      <c r="A180" s="10"/>
      <c r="B180" s="7" t="s">
        <v>129</v>
      </c>
      <c r="C180" s="2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16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2.75">
      <c r="A181" s="10" t="s">
        <v>130</v>
      </c>
      <c r="B181" s="7" t="s">
        <v>131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2.75">
      <c r="A182" s="10"/>
      <c r="B182" s="7" t="s">
        <v>132</v>
      </c>
      <c r="C182" s="4"/>
      <c r="D182" s="4"/>
      <c r="E182" s="22">
        <f>SUM(F182:G182)</f>
        <v>0</v>
      </c>
      <c r="F182" s="14">
        <v>0</v>
      </c>
      <c r="G182" s="14">
        <v>0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2.75">
      <c r="A183" s="10"/>
      <c r="B183" s="7">
        <v>2005</v>
      </c>
      <c r="C183" s="10"/>
      <c r="D183" s="10"/>
      <c r="E183" s="22">
        <f>SUM(F183:G183)</f>
        <v>0</v>
      </c>
      <c r="F183" s="14">
        <v>0</v>
      </c>
      <c r="G183" s="14">
        <v>0</v>
      </c>
      <c r="H183" s="23">
        <f>SUM(I183+M183)</f>
        <v>0</v>
      </c>
      <c r="I183" s="24">
        <f>SUM(J183:L183)</f>
        <v>0</v>
      </c>
      <c r="J183" s="10"/>
      <c r="K183" s="10"/>
      <c r="L183" s="10"/>
      <c r="M183" s="24">
        <f>SUM(N183:Q183)</f>
        <v>0</v>
      </c>
      <c r="N183" s="10"/>
      <c r="O183" s="10"/>
      <c r="P183" s="10"/>
      <c r="Q183" s="10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2.75">
      <c r="A184" s="10"/>
      <c r="B184" s="7">
        <v>2006</v>
      </c>
      <c r="C184" s="13"/>
      <c r="D184" s="13"/>
      <c r="E184" s="22">
        <f>SUM(F184:G184)</f>
        <v>0</v>
      </c>
      <c r="F184" s="14">
        <v>0</v>
      </c>
      <c r="G184" s="14">
        <v>0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2.75">
      <c r="A185" s="13"/>
      <c r="B185" s="7">
        <v>2007</v>
      </c>
      <c r="C185" s="4"/>
      <c r="D185" s="4"/>
      <c r="E185" s="22">
        <f>SUM(F185:G185)</f>
        <v>0</v>
      </c>
      <c r="F185" s="14">
        <v>0</v>
      </c>
      <c r="G185" s="14">
        <v>0</v>
      </c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2.75">
      <c r="A186" s="14" t="s">
        <v>133</v>
      </c>
      <c r="B186" s="6" t="s">
        <v>134</v>
      </c>
      <c r="C186" s="6"/>
      <c r="D186" s="7"/>
      <c r="E186" s="18">
        <f aca="true" t="shared" si="13" ref="E186:Q186">SUM(E191:E194)</f>
        <v>1</v>
      </c>
      <c r="F186" s="18">
        <f t="shared" si="13"/>
        <v>1</v>
      </c>
      <c r="G186" s="18">
        <f t="shared" si="13"/>
        <v>0</v>
      </c>
      <c r="H186" s="18">
        <f t="shared" si="13"/>
        <v>0</v>
      </c>
      <c r="I186" s="18">
        <f t="shared" si="13"/>
        <v>0</v>
      </c>
      <c r="J186" s="18">
        <f t="shared" si="13"/>
        <v>0</v>
      </c>
      <c r="K186" s="18">
        <f t="shared" si="13"/>
        <v>0</v>
      </c>
      <c r="L186" s="18">
        <f t="shared" si="13"/>
        <v>0</v>
      </c>
      <c r="M186" s="18">
        <f t="shared" si="13"/>
        <v>0</v>
      </c>
      <c r="N186" s="18">
        <f t="shared" si="13"/>
        <v>0</v>
      </c>
      <c r="O186" s="18">
        <f t="shared" si="13"/>
        <v>0</v>
      </c>
      <c r="P186" s="18">
        <f t="shared" si="13"/>
        <v>0</v>
      </c>
      <c r="Q186" s="18">
        <f t="shared" si="13"/>
        <v>0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2.75">
      <c r="A187" s="4"/>
      <c r="B187" s="7" t="s">
        <v>135</v>
      </c>
      <c r="C187" s="11"/>
      <c r="D187" s="1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9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2.75">
      <c r="A188" s="10"/>
      <c r="B188" s="7" t="s">
        <v>136</v>
      </c>
      <c r="C188" s="1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9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2.75">
      <c r="A189" s="10"/>
      <c r="B189" s="7" t="s">
        <v>137</v>
      </c>
      <c r="C189" s="20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16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2.75">
      <c r="A190" s="10" t="s">
        <v>138</v>
      </c>
      <c r="B190" s="7" t="s">
        <v>139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2.75">
      <c r="A191" s="10"/>
      <c r="B191" s="7" t="s">
        <v>140</v>
      </c>
      <c r="C191" s="4"/>
      <c r="D191" s="4"/>
      <c r="E191" s="22">
        <f>SUM(F191:G191)</f>
        <v>1</v>
      </c>
      <c r="F191" s="14">
        <v>1</v>
      </c>
      <c r="G191" s="14">
        <v>0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2.75">
      <c r="A192" s="10"/>
      <c r="B192" s="7">
        <v>2005</v>
      </c>
      <c r="C192" s="10"/>
      <c r="D192" s="10"/>
      <c r="E192" s="22">
        <f>SUM(F192:G192)</f>
        <v>0</v>
      </c>
      <c r="F192" s="14">
        <v>0</v>
      </c>
      <c r="G192" s="14">
        <v>0</v>
      </c>
      <c r="H192" s="23">
        <f>SUM(I192+M192)</f>
        <v>0</v>
      </c>
      <c r="I192" s="24">
        <f>SUM(J192:L192)</f>
        <v>0</v>
      </c>
      <c r="J192" s="10"/>
      <c r="K192" s="10"/>
      <c r="L192" s="10"/>
      <c r="M192" s="24">
        <f>SUM(N192:Q192)</f>
        <v>0</v>
      </c>
      <c r="N192" s="10"/>
      <c r="O192" s="10"/>
      <c r="P192" s="10"/>
      <c r="Q192" s="10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2.75">
      <c r="A193" s="10"/>
      <c r="B193" s="7">
        <v>2006</v>
      </c>
      <c r="C193" s="10"/>
      <c r="D193" s="10"/>
      <c r="E193" s="22">
        <f>SUM(F193:G193)</f>
        <v>0</v>
      </c>
      <c r="F193" s="14">
        <v>0</v>
      </c>
      <c r="G193" s="14">
        <v>0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2.75">
      <c r="A194" s="13"/>
      <c r="B194" s="12">
        <v>2007</v>
      </c>
      <c r="C194" s="14"/>
      <c r="D194" s="7"/>
      <c r="E194" s="25">
        <f>SUM(F194:G194)</f>
        <v>0</v>
      </c>
      <c r="F194" s="14">
        <v>0</v>
      </c>
      <c r="G194" s="14">
        <v>0</v>
      </c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2.75">
      <c r="A195" s="26"/>
      <c r="B195" s="26" t="s">
        <v>141</v>
      </c>
      <c r="C195" s="27"/>
      <c r="D195" s="28"/>
      <c r="E195" s="29">
        <f aca="true" t="shared" si="14" ref="E195:Q195">SUM(E186+E169)</f>
        <v>2</v>
      </c>
      <c r="F195" s="29">
        <f t="shared" si="14"/>
        <v>2</v>
      </c>
      <c r="G195" s="29">
        <f t="shared" si="14"/>
        <v>0</v>
      </c>
      <c r="H195" s="29">
        <f t="shared" si="14"/>
        <v>0</v>
      </c>
      <c r="I195" s="29">
        <f t="shared" si="14"/>
        <v>0</v>
      </c>
      <c r="J195" s="29">
        <f t="shared" si="14"/>
        <v>0</v>
      </c>
      <c r="K195" s="29">
        <f t="shared" si="14"/>
        <v>0</v>
      </c>
      <c r="L195" s="29">
        <f t="shared" si="14"/>
        <v>0</v>
      </c>
      <c r="M195" s="29">
        <f t="shared" si="14"/>
        <v>0</v>
      </c>
      <c r="N195" s="29">
        <f t="shared" si="14"/>
        <v>0</v>
      </c>
      <c r="O195" s="29">
        <f t="shared" si="14"/>
        <v>0</v>
      </c>
      <c r="P195" s="29">
        <f t="shared" si="14"/>
        <v>0</v>
      </c>
      <c r="Q195" s="29">
        <f t="shared" si="14"/>
        <v>0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="3" customFormat="1" ht="12.75"/>
    <row r="197" s="3" customFormat="1" ht="12.75"/>
    <row r="198" s="3" customFormat="1" ht="12.75"/>
    <row r="199" s="3" customFormat="1" ht="12.75"/>
    <row r="200" spans="1:256" ht="12.75">
      <c r="A200" s="4"/>
      <c r="B200" s="4"/>
      <c r="C200" s="4"/>
      <c r="D200" s="4"/>
      <c r="E200" s="5"/>
      <c r="F200" s="6" t="s">
        <v>142</v>
      </c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9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2.75">
      <c r="A201" s="10"/>
      <c r="B201" s="10"/>
      <c r="C201" s="10"/>
      <c r="D201" s="10"/>
      <c r="E201" s="10"/>
      <c r="F201" s="10"/>
      <c r="G201" s="11"/>
      <c r="H201" s="6"/>
      <c r="I201" s="8"/>
      <c r="J201" s="8"/>
      <c r="K201" s="8"/>
      <c r="L201" s="8"/>
      <c r="M201" s="8"/>
      <c r="N201" s="8"/>
      <c r="O201" s="8"/>
      <c r="P201" s="8"/>
      <c r="Q201" s="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2.75">
      <c r="A202" s="10"/>
      <c r="B202" s="10"/>
      <c r="C202" s="10"/>
      <c r="D202" s="10"/>
      <c r="E202" s="10"/>
      <c r="F202" s="10"/>
      <c r="G202" s="10"/>
      <c r="H202" s="11"/>
      <c r="I202" s="5"/>
      <c r="J202" s="8"/>
      <c r="K202" s="8"/>
      <c r="L202" s="8"/>
      <c r="M202" s="8"/>
      <c r="N202" s="8"/>
      <c r="O202" s="8"/>
      <c r="P202" s="8"/>
      <c r="Q202" s="9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2.75">
      <c r="A203" s="10"/>
      <c r="B203" s="10"/>
      <c r="C203" s="10"/>
      <c r="D203" s="10"/>
      <c r="E203" s="10"/>
      <c r="F203" s="10"/>
      <c r="G203" s="10"/>
      <c r="H203" s="11"/>
      <c r="I203" s="6"/>
      <c r="J203" s="8"/>
      <c r="K203" s="8"/>
      <c r="L203" s="8"/>
      <c r="M203" s="6"/>
      <c r="N203" s="8"/>
      <c r="O203" s="8"/>
      <c r="P203" s="8"/>
      <c r="Q203" s="9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2.75">
      <c r="A204" s="10"/>
      <c r="B204" s="10"/>
      <c r="C204" s="10"/>
      <c r="D204" s="10"/>
      <c r="E204" s="10"/>
      <c r="F204" s="10"/>
      <c r="G204" s="10"/>
      <c r="H204" s="10"/>
      <c r="I204" s="11"/>
      <c r="J204" s="6"/>
      <c r="K204" s="12"/>
      <c r="L204" s="7"/>
      <c r="M204" s="1"/>
      <c r="N204" s="6"/>
      <c r="O204" s="12"/>
      <c r="P204" s="12"/>
      <c r="Q204" s="7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0"/>
      <c r="M205" s="10"/>
      <c r="N205" s="11"/>
      <c r="O205" s="13"/>
      <c r="P205" s="13"/>
      <c r="Q205" s="1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2.75">
      <c r="A206" s="14"/>
      <c r="B206" s="14"/>
      <c r="C206" s="14"/>
      <c r="D206" s="14"/>
      <c r="E206" s="14"/>
      <c r="F206" s="15" t="s">
        <v>143</v>
      </c>
      <c r="G206" s="14"/>
      <c r="H206" s="15" t="s">
        <v>144</v>
      </c>
      <c r="I206" s="14" t="s">
        <v>145</v>
      </c>
      <c r="J206" s="14"/>
      <c r="K206" s="6"/>
      <c r="L206" s="6"/>
      <c r="M206" s="12" t="s">
        <v>146</v>
      </c>
      <c r="N206" s="7"/>
      <c r="O206" s="16"/>
      <c r="P206" s="13"/>
      <c r="Q206" s="1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2.75">
      <c r="A207" s="14">
        <v>1</v>
      </c>
      <c r="B207" s="14">
        <v>2</v>
      </c>
      <c r="C207" s="4">
        <v>3</v>
      </c>
      <c r="D207" s="4">
        <v>4</v>
      </c>
      <c r="E207" s="14">
        <v>5</v>
      </c>
      <c r="F207" s="14">
        <v>6</v>
      </c>
      <c r="G207" s="14">
        <v>7</v>
      </c>
      <c r="H207" s="14">
        <v>8</v>
      </c>
      <c r="I207" s="14">
        <v>9</v>
      </c>
      <c r="J207" s="14">
        <v>10</v>
      </c>
      <c r="K207" s="14">
        <v>11</v>
      </c>
      <c r="L207" s="13">
        <v>12</v>
      </c>
      <c r="M207" s="13">
        <v>13</v>
      </c>
      <c r="N207" s="13">
        <v>14</v>
      </c>
      <c r="O207" s="14">
        <v>15</v>
      </c>
      <c r="P207" s="14">
        <v>16</v>
      </c>
      <c r="Q207" s="14">
        <v>17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2.75">
      <c r="A208" s="17" t="s">
        <v>147</v>
      </c>
      <c r="B208" s="6" t="s">
        <v>148</v>
      </c>
      <c r="C208" s="6"/>
      <c r="D208" s="7"/>
      <c r="E208" s="18">
        <f aca="true" t="shared" si="15" ref="E208:Q208">SUM(E213:E224)</f>
        <v>1</v>
      </c>
      <c r="F208" s="18">
        <f t="shared" si="15"/>
        <v>1</v>
      </c>
      <c r="G208" s="18">
        <f t="shared" si="15"/>
        <v>0</v>
      </c>
      <c r="H208" s="18">
        <f t="shared" si="15"/>
        <v>0</v>
      </c>
      <c r="I208" s="18">
        <f t="shared" si="15"/>
        <v>0</v>
      </c>
      <c r="J208" s="18">
        <f t="shared" si="15"/>
        <v>0</v>
      </c>
      <c r="K208" s="18">
        <f t="shared" si="15"/>
        <v>0</v>
      </c>
      <c r="L208" s="18">
        <f t="shared" si="15"/>
        <v>0</v>
      </c>
      <c r="M208" s="18">
        <f t="shared" si="15"/>
        <v>0</v>
      </c>
      <c r="N208" s="18">
        <f t="shared" si="15"/>
        <v>0</v>
      </c>
      <c r="O208" s="18">
        <f t="shared" si="15"/>
        <v>0</v>
      </c>
      <c r="P208" s="18">
        <f t="shared" si="15"/>
        <v>0</v>
      </c>
      <c r="Q208" s="18">
        <f t="shared" si="15"/>
        <v>0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2.75">
      <c r="A209" s="4"/>
      <c r="B209" s="7" t="s">
        <v>149</v>
      </c>
      <c r="C209" s="5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9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2.75">
      <c r="A210" s="10"/>
      <c r="B210" s="7" t="s">
        <v>150</v>
      </c>
      <c r="C210" s="1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9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2.75">
      <c r="A211" s="10"/>
      <c r="B211" s="7" t="s">
        <v>151</v>
      </c>
      <c r="C211" s="20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16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2.75">
      <c r="A212" s="10" t="s">
        <v>152</v>
      </c>
      <c r="B212" s="7" t="s">
        <v>153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2.75">
      <c r="A213" s="10"/>
      <c r="B213" s="7" t="s">
        <v>154</v>
      </c>
      <c r="C213" s="4"/>
      <c r="D213" s="4"/>
      <c r="E213" s="22">
        <f>SUM(F213:G213)</f>
        <v>1</v>
      </c>
      <c r="F213" s="14">
        <v>1</v>
      </c>
      <c r="G213" s="14">
        <v>0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2.75">
      <c r="A214" s="10"/>
      <c r="B214" s="7">
        <v>2005</v>
      </c>
      <c r="C214" s="10"/>
      <c r="D214" s="10"/>
      <c r="E214" s="22">
        <f>SUM(F214:G214)</f>
        <v>0</v>
      </c>
      <c r="F214" s="14">
        <v>0</v>
      </c>
      <c r="G214" s="14">
        <v>0</v>
      </c>
      <c r="H214" s="23">
        <f>SUM(I214+M214)</f>
        <v>0</v>
      </c>
      <c r="I214" s="24">
        <f>SUM(J214:L214)</f>
        <v>0</v>
      </c>
      <c r="J214" s="10">
        <v>0</v>
      </c>
      <c r="K214" s="10">
        <v>0</v>
      </c>
      <c r="L214" s="10">
        <v>0</v>
      </c>
      <c r="M214" s="24">
        <f>SUM(N214:Q214)</f>
        <v>0</v>
      </c>
      <c r="N214" s="10">
        <v>0</v>
      </c>
      <c r="O214" s="10">
        <v>0</v>
      </c>
      <c r="P214" s="10">
        <v>0</v>
      </c>
      <c r="Q214" s="10">
        <v>0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2.75">
      <c r="A215" s="10"/>
      <c r="B215" s="7">
        <v>2006</v>
      </c>
      <c r="C215" s="13"/>
      <c r="D215" s="13"/>
      <c r="E215" s="22">
        <f>SUM(F215:G215)</f>
        <v>0</v>
      </c>
      <c r="F215" s="14">
        <v>0</v>
      </c>
      <c r="G215" s="14">
        <v>0</v>
      </c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2.75">
      <c r="A216" s="13"/>
      <c r="B216" s="7">
        <v>2007</v>
      </c>
      <c r="C216" s="14"/>
      <c r="D216" s="14"/>
      <c r="E216" s="22">
        <f>SUM(F216:G216)</f>
        <v>0</v>
      </c>
      <c r="F216" s="14">
        <v>0</v>
      </c>
      <c r="G216" s="14">
        <v>0</v>
      </c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2.75">
      <c r="A217" s="4"/>
      <c r="B217" s="7" t="s">
        <v>155</v>
      </c>
      <c r="C217" s="5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9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2.75">
      <c r="A218" s="10"/>
      <c r="B218" s="7" t="s">
        <v>156</v>
      </c>
      <c r="C218" s="1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9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2.75">
      <c r="A219" s="10"/>
      <c r="B219" s="7" t="s">
        <v>157</v>
      </c>
      <c r="C219" s="20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16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2.75">
      <c r="A220" s="10" t="s">
        <v>158</v>
      </c>
      <c r="B220" s="7" t="s">
        <v>159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2.75">
      <c r="A221" s="10"/>
      <c r="B221" s="7" t="s">
        <v>160</v>
      </c>
      <c r="C221" s="4"/>
      <c r="D221" s="4"/>
      <c r="E221" s="22">
        <f>SUM(F221:G221)</f>
        <v>0</v>
      </c>
      <c r="F221" s="14">
        <v>0</v>
      </c>
      <c r="G221" s="14">
        <v>0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2.75">
      <c r="A222" s="10"/>
      <c r="B222" s="7">
        <v>2005</v>
      </c>
      <c r="C222" s="10"/>
      <c r="D222" s="10"/>
      <c r="E222" s="22">
        <f>SUM(F222:G222)</f>
        <v>0</v>
      </c>
      <c r="F222" s="14">
        <v>0</v>
      </c>
      <c r="G222" s="14">
        <v>0</v>
      </c>
      <c r="H222" s="23">
        <f>SUM(I222+M222)</f>
        <v>0</v>
      </c>
      <c r="I222" s="24">
        <f>SUM(J222:L222)</f>
        <v>0</v>
      </c>
      <c r="J222" s="10"/>
      <c r="K222" s="10"/>
      <c r="L222" s="10"/>
      <c r="M222" s="24">
        <f>SUM(N222:Q222)</f>
        <v>0</v>
      </c>
      <c r="N222" s="10"/>
      <c r="O222" s="10"/>
      <c r="P222" s="10"/>
      <c r="Q222" s="10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2.75">
      <c r="A223" s="10"/>
      <c r="B223" s="7">
        <v>2006</v>
      </c>
      <c r="C223" s="13"/>
      <c r="D223" s="13"/>
      <c r="E223" s="22">
        <f>SUM(F223:G223)</f>
        <v>0</v>
      </c>
      <c r="F223" s="14">
        <v>0</v>
      </c>
      <c r="G223" s="14">
        <v>0</v>
      </c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2.75">
      <c r="A224" s="13"/>
      <c r="B224" s="7">
        <v>2007</v>
      </c>
      <c r="C224" s="4"/>
      <c r="D224" s="4"/>
      <c r="E224" s="22">
        <f>SUM(F224:G224)</f>
        <v>0</v>
      </c>
      <c r="F224" s="14">
        <v>0</v>
      </c>
      <c r="G224" s="14">
        <v>0</v>
      </c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2.75">
      <c r="A225" s="14" t="s">
        <v>161</v>
      </c>
      <c r="B225" s="6" t="s">
        <v>162</v>
      </c>
      <c r="C225" s="6"/>
      <c r="D225" s="7"/>
      <c r="E225" s="18">
        <f aca="true" t="shared" si="16" ref="E225:Q225">SUM(E230:E233)</f>
        <v>1</v>
      </c>
      <c r="F225" s="18">
        <f t="shared" si="16"/>
        <v>1</v>
      </c>
      <c r="G225" s="18">
        <f t="shared" si="16"/>
        <v>0</v>
      </c>
      <c r="H225" s="18">
        <f t="shared" si="16"/>
        <v>0</v>
      </c>
      <c r="I225" s="18">
        <f t="shared" si="16"/>
        <v>0</v>
      </c>
      <c r="J225" s="18">
        <f t="shared" si="16"/>
        <v>0</v>
      </c>
      <c r="K225" s="18">
        <f t="shared" si="16"/>
        <v>0</v>
      </c>
      <c r="L225" s="18">
        <f t="shared" si="16"/>
        <v>0</v>
      </c>
      <c r="M225" s="18">
        <f t="shared" si="16"/>
        <v>0</v>
      </c>
      <c r="N225" s="18">
        <f t="shared" si="16"/>
        <v>0</v>
      </c>
      <c r="O225" s="18">
        <f t="shared" si="16"/>
        <v>0</v>
      </c>
      <c r="P225" s="18">
        <f t="shared" si="16"/>
        <v>0</v>
      </c>
      <c r="Q225" s="18">
        <f t="shared" si="16"/>
        <v>0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>
      <c r="A226" s="4"/>
      <c r="B226" s="7" t="s">
        <v>163</v>
      </c>
      <c r="C226" s="11"/>
      <c r="D226" s="1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9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2.75">
      <c r="A227" s="10"/>
      <c r="B227" s="7" t="s">
        <v>164</v>
      </c>
      <c r="C227" s="1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9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2.75">
      <c r="A228" s="10"/>
      <c r="B228" s="7" t="s">
        <v>165</v>
      </c>
      <c r="C228" s="20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16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2.75">
      <c r="A229" s="10" t="s">
        <v>166</v>
      </c>
      <c r="B229" s="7" t="s">
        <v>167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2.75">
      <c r="A230" s="10"/>
      <c r="B230" s="7" t="s">
        <v>168</v>
      </c>
      <c r="C230" s="4"/>
      <c r="D230" s="4"/>
      <c r="E230" s="22">
        <f>SUM(F230:G230)</f>
        <v>1</v>
      </c>
      <c r="F230" s="14">
        <v>1</v>
      </c>
      <c r="G230" s="14">
        <v>0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2.75">
      <c r="A231" s="10"/>
      <c r="B231" s="7">
        <v>2005</v>
      </c>
      <c r="C231" s="10"/>
      <c r="D231" s="10"/>
      <c r="E231" s="22">
        <f>SUM(F231:G231)</f>
        <v>0</v>
      </c>
      <c r="F231" s="14">
        <v>0</v>
      </c>
      <c r="G231" s="14">
        <v>0</v>
      </c>
      <c r="H231" s="23">
        <f>SUM(I231+M231)</f>
        <v>0</v>
      </c>
      <c r="I231" s="24">
        <f>SUM(J231:L231)</f>
        <v>0</v>
      </c>
      <c r="J231" s="10"/>
      <c r="K231" s="10"/>
      <c r="L231" s="10"/>
      <c r="M231" s="24">
        <f>SUM(N231:Q231)</f>
        <v>0</v>
      </c>
      <c r="N231" s="10"/>
      <c r="O231" s="10"/>
      <c r="P231" s="10"/>
      <c r="Q231" s="10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2.75">
      <c r="A232" s="10"/>
      <c r="B232" s="7">
        <v>2006</v>
      </c>
      <c r="C232" s="10"/>
      <c r="D232" s="10"/>
      <c r="E232" s="22">
        <f>SUM(F232:G232)</f>
        <v>0</v>
      </c>
      <c r="F232" s="14">
        <v>0</v>
      </c>
      <c r="G232" s="14">
        <v>0</v>
      </c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2.75">
      <c r="A233" s="13"/>
      <c r="B233" s="12">
        <v>2007</v>
      </c>
      <c r="C233" s="14"/>
      <c r="D233" s="7"/>
      <c r="E233" s="25">
        <f>SUM(F233:G233)</f>
        <v>0</v>
      </c>
      <c r="F233" s="14">
        <v>0</v>
      </c>
      <c r="G233" s="14">
        <v>0</v>
      </c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2.75">
      <c r="A234" s="26"/>
      <c r="B234" s="26" t="s">
        <v>169</v>
      </c>
      <c r="C234" s="27"/>
      <c r="D234" s="28"/>
      <c r="E234" s="29">
        <f aca="true" t="shared" si="17" ref="E234:Q234">SUM(E225+E208)</f>
        <v>2</v>
      </c>
      <c r="F234" s="29">
        <f t="shared" si="17"/>
        <v>2</v>
      </c>
      <c r="G234" s="29">
        <f t="shared" si="17"/>
        <v>0</v>
      </c>
      <c r="H234" s="29">
        <f t="shared" si="17"/>
        <v>0</v>
      </c>
      <c r="I234" s="29">
        <f t="shared" si="17"/>
        <v>0</v>
      </c>
      <c r="J234" s="29">
        <f t="shared" si="17"/>
        <v>0</v>
      </c>
      <c r="K234" s="29">
        <f t="shared" si="17"/>
        <v>0</v>
      </c>
      <c r="L234" s="29">
        <f t="shared" si="17"/>
        <v>0</v>
      </c>
      <c r="M234" s="29">
        <f t="shared" si="17"/>
        <v>0</v>
      </c>
      <c r="N234" s="29">
        <f t="shared" si="17"/>
        <v>0</v>
      </c>
      <c r="O234" s="29">
        <f t="shared" si="17"/>
        <v>0</v>
      </c>
      <c r="P234" s="29">
        <f t="shared" si="17"/>
        <v>0</v>
      </c>
      <c r="Q234" s="29">
        <f t="shared" si="17"/>
        <v>0</v>
      </c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="3" customFormat="1" ht="12.75"/>
    <row r="236" s="3" customFormat="1" ht="12.75"/>
    <row r="237" s="3" customFormat="1" ht="12.75"/>
    <row r="238" s="3" customFormat="1" ht="12.75"/>
    <row r="239" spans="1:256" ht="12.75">
      <c r="A239" s="4"/>
      <c r="B239" s="4"/>
      <c r="C239" s="4"/>
      <c r="D239" s="4"/>
      <c r="E239" s="5"/>
      <c r="F239" s="6" t="s">
        <v>170</v>
      </c>
      <c r="G239" s="7"/>
      <c r="H239" s="8"/>
      <c r="I239" s="8"/>
      <c r="J239" s="8"/>
      <c r="K239" s="8"/>
      <c r="L239" s="8"/>
      <c r="M239" s="8"/>
      <c r="N239" s="8"/>
      <c r="O239" s="8"/>
      <c r="P239" s="8"/>
      <c r="Q239" s="9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2.75">
      <c r="A240" s="10"/>
      <c r="B240" s="10"/>
      <c r="C240" s="10"/>
      <c r="D240" s="10"/>
      <c r="E240" s="10"/>
      <c r="F240" s="10"/>
      <c r="G240" s="11"/>
      <c r="H240" s="6"/>
      <c r="I240" s="8"/>
      <c r="J240" s="8"/>
      <c r="K240" s="8"/>
      <c r="L240" s="8"/>
      <c r="M240" s="8"/>
      <c r="N240" s="8"/>
      <c r="O240" s="8"/>
      <c r="P240" s="8"/>
      <c r="Q240" s="9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2.75">
      <c r="A241" s="10"/>
      <c r="B241" s="10"/>
      <c r="C241" s="10"/>
      <c r="D241" s="10"/>
      <c r="E241" s="10"/>
      <c r="F241" s="10"/>
      <c r="G241" s="10"/>
      <c r="H241" s="11"/>
      <c r="I241" s="5"/>
      <c r="J241" s="8"/>
      <c r="K241" s="8"/>
      <c r="L241" s="8"/>
      <c r="M241" s="8"/>
      <c r="N241" s="8"/>
      <c r="O241" s="8"/>
      <c r="P241" s="8"/>
      <c r="Q241" s="9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2.75">
      <c r="A242" s="10"/>
      <c r="B242" s="10"/>
      <c r="C242" s="10"/>
      <c r="D242" s="10"/>
      <c r="E242" s="10"/>
      <c r="F242" s="10"/>
      <c r="G242" s="10"/>
      <c r="H242" s="11"/>
      <c r="I242" s="6"/>
      <c r="J242" s="8"/>
      <c r="K242" s="8"/>
      <c r="L242" s="8"/>
      <c r="M242" s="6"/>
      <c r="N242" s="8"/>
      <c r="O242" s="8"/>
      <c r="P242" s="8"/>
      <c r="Q242" s="9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2.75">
      <c r="A243" s="10"/>
      <c r="B243" s="10"/>
      <c r="C243" s="10"/>
      <c r="D243" s="10"/>
      <c r="E243" s="10"/>
      <c r="F243" s="10"/>
      <c r="G243" s="10"/>
      <c r="H243" s="10"/>
      <c r="I243" s="11"/>
      <c r="J243" s="6"/>
      <c r="K243" s="12"/>
      <c r="L243" s="7"/>
      <c r="M243" s="1"/>
      <c r="N243" s="6"/>
      <c r="O243" s="12"/>
      <c r="P243" s="12"/>
      <c r="Q243" s="7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0"/>
      <c r="M244" s="10"/>
      <c r="N244" s="11"/>
      <c r="O244" s="13"/>
      <c r="P244" s="13"/>
      <c r="Q244" s="1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2.75">
      <c r="A245" s="14"/>
      <c r="B245" s="14"/>
      <c r="C245" s="14"/>
      <c r="D245" s="14"/>
      <c r="E245" s="14"/>
      <c r="F245" s="15" t="s">
        <v>171</v>
      </c>
      <c r="G245" s="14"/>
      <c r="H245" s="15" t="s">
        <v>172</v>
      </c>
      <c r="I245" s="14" t="s">
        <v>173</v>
      </c>
      <c r="J245" s="14"/>
      <c r="K245" s="6"/>
      <c r="L245" s="6"/>
      <c r="M245" s="12" t="s">
        <v>174</v>
      </c>
      <c r="N245" s="7"/>
      <c r="O245" s="16"/>
      <c r="P245" s="13"/>
      <c r="Q245" s="1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2.75">
      <c r="A246" s="14">
        <v>1</v>
      </c>
      <c r="B246" s="14">
        <v>2</v>
      </c>
      <c r="C246" s="4">
        <v>3</v>
      </c>
      <c r="D246" s="4">
        <v>4</v>
      </c>
      <c r="E246" s="14">
        <v>5</v>
      </c>
      <c r="F246" s="14">
        <v>6</v>
      </c>
      <c r="G246" s="14">
        <v>7</v>
      </c>
      <c r="H246" s="14">
        <v>8</v>
      </c>
      <c r="I246" s="14">
        <v>9</v>
      </c>
      <c r="J246" s="14">
        <v>10</v>
      </c>
      <c r="K246" s="14">
        <v>11</v>
      </c>
      <c r="L246" s="13">
        <v>12</v>
      </c>
      <c r="M246" s="13">
        <v>13</v>
      </c>
      <c r="N246" s="13">
        <v>14</v>
      </c>
      <c r="O246" s="14">
        <v>15</v>
      </c>
      <c r="P246" s="14">
        <v>16</v>
      </c>
      <c r="Q246" s="14">
        <v>17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2.75">
      <c r="A247" s="17" t="s">
        <v>175</v>
      </c>
      <c r="B247" s="6" t="s">
        <v>176</v>
      </c>
      <c r="C247" s="6"/>
      <c r="D247" s="7"/>
      <c r="E247" s="18">
        <f aca="true" t="shared" si="18" ref="E247:Q247">SUM(E252:E263)</f>
        <v>1</v>
      </c>
      <c r="F247" s="18">
        <f t="shared" si="18"/>
        <v>1</v>
      </c>
      <c r="G247" s="18">
        <f t="shared" si="18"/>
        <v>0</v>
      </c>
      <c r="H247" s="18">
        <f t="shared" si="18"/>
        <v>0</v>
      </c>
      <c r="I247" s="18">
        <f t="shared" si="18"/>
        <v>0</v>
      </c>
      <c r="J247" s="18">
        <f t="shared" si="18"/>
        <v>0</v>
      </c>
      <c r="K247" s="18">
        <f t="shared" si="18"/>
        <v>0</v>
      </c>
      <c r="L247" s="18">
        <f t="shared" si="18"/>
        <v>0</v>
      </c>
      <c r="M247" s="18">
        <f t="shared" si="18"/>
        <v>0</v>
      </c>
      <c r="N247" s="18">
        <f t="shared" si="18"/>
        <v>0</v>
      </c>
      <c r="O247" s="18">
        <f t="shared" si="18"/>
        <v>0</v>
      </c>
      <c r="P247" s="18">
        <f t="shared" si="18"/>
        <v>0</v>
      </c>
      <c r="Q247" s="18">
        <f t="shared" si="18"/>
        <v>0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2.75">
      <c r="A248" s="4"/>
      <c r="B248" s="7" t="s">
        <v>177</v>
      </c>
      <c r="C248" s="5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9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2.75">
      <c r="A249" s="10"/>
      <c r="B249" s="7" t="s">
        <v>178</v>
      </c>
      <c r="C249" s="1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9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2.75">
      <c r="A250" s="10"/>
      <c r="B250" s="7" t="s">
        <v>179</v>
      </c>
      <c r="C250" s="20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16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2.75">
      <c r="A251" s="10" t="s">
        <v>180</v>
      </c>
      <c r="B251" s="7" t="s">
        <v>181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2.75">
      <c r="A252" s="10"/>
      <c r="B252" s="7" t="s">
        <v>182</v>
      </c>
      <c r="C252" s="4"/>
      <c r="D252" s="4"/>
      <c r="E252" s="22">
        <f>SUM(F252:G252)</f>
        <v>1</v>
      </c>
      <c r="F252" s="14">
        <v>1</v>
      </c>
      <c r="G252" s="14">
        <v>0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2.75">
      <c r="A253" s="10"/>
      <c r="B253" s="7">
        <v>2005</v>
      </c>
      <c r="C253" s="10"/>
      <c r="D253" s="10"/>
      <c r="E253" s="22">
        <f>SUM(F253:G253)</f>
        <v>0</v>
      </c>
      <c r="F253" s="14">
        <v>0</v>
      </c>
      <c r="G253" s="14">
        <v>0</v>
      </c>
      <c r="H253" s="23">
        <f>SUM(I253+M253)</f>
        <v>0</v>
      </c>
      <c r="I253" s="24">
        <f>SUM(J253:L253)</f>
        <v>0</v>
      </c>
      <c r="J253" s="10">
        <v>0</v>
      </c>
      <c r="K253" s="10">
        <v>0</v>
      </c>
      <c r="L253" s="10">
        <v>0</v>
      </c>
      <c r="M253" s="24">
        <f>SUM(N253:Q253)</f>
        <v>0</v>
      </c>
      <c r="N253" s="10">
        <v>0</v>
      </c>
      <c r="O253" s="10">
        <v>0</v>
      </c>
      <c r="P253" s="10">
        <v>0</v>
      </c>
      <c r="Q253" s="10">
        <v>0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.75">
      <c r="A254" s="10"/>
      <c r="B254" s="7">
        <v>2006</v>
      </c>
      <c r="C254" s="13"/>
      <c r="D254" s="13"/>
      <c r="E254" s="22">
        <f>SUM(F254:G254)</f>
        <v>0</v>
      </c>
      <c r="F254" s="14">
        <v>0</v>
      </c>
      <c r="G254" s="14">
        <v>0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>
      <c r="A255" s="13"/>
      <c r="B255" s="7">
        <v>2007</v>
      </c>
      <c r="C255" s="14"/>
      <c r="D255" s="14"/>
      <c r="E255" s="22">
        <f>SUM(F255:G255)</f>
        <v>0</v>
      </c>
      <c r="F255" s="14">
        <v>0</v>
      </c>
      <c r="G255" s="14">
        <v>0</v>
      </c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2.75">
      <c r="A256" s="4"/>
      <c r="B256" s="7" t="s">
        <v>183</v>
      </c>
      <c r="C256" s="5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9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2.75">
      <c r="A257" s="10"/>
      <c r="B257" s="7" t="s">
        <v>184</v>
      </c>
      <c r="C257" s="1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9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2.75">
      <c r="A258" s="10"/>
      <c r="B258" s="7" t="s">
        <v>185</v>
      </c>
      <c r="C258" s="20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16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2.75">
      <c r="A259" s="10" t="s">
        <v>186</v>
      </c>
      <c r="B259" s="7" t="s">
        <v>187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2.75">
      <c r="A260" s="10"/>
      <c r="B260" s="7" t="s">
        <v>188</v>
      </c>
      <c r="C260" s="4"/>
      <c r="D260" s="4"/>
      <c r="E260" s="22">
        <f>SUM(F260:G260)</f>
        <v>0</v>
      </c>
      <c r="F260" s="14">
        <v>0</v>
      </c>
      <c r="G260" s="14">
        <v>0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2.75">
      <c r="A261" s="10"/>
      <c r="B261" s="7">
        <v>2005</v>
      </c>
      <c r="C261" s="10"/>
      <c r="D261" s="10"/>
      <c r="E261" s="22">
        <f>SUM(F261:G261)</f>
        <v>0</v>
      </c>
      <c r="F261" s="14">
        <v>0</v>
      </c>
      <c r="G261" s="14">
        <v>0</v>
      </c>
      <c r="H261" s="23">
        <f>SUM(I261+M261)</f>
        <v>0</v>
      </c>
      <c r="I261" s="24">
        <f>SUM(J261:L261)</f>
        <v>0</v>
      </c>
      <c r="J261" s="10"/>
      <c r="K261" s="10"/>
      <c r="L261" s="10"/>
      <c r="M261" s="24">
        <f>SUM(N261:Q261)</f>
        <v>0</v>
      </c>
      <c r="N261" s="10"/>
      <c r="O261" s="10"/>
      <c r="P261" s="10"/>
      <c r="Q261" s="10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2.75">
      <c r="A262" s="10"/>
      <c r="B262" s="7">
        <v>2006</v>
      </c>
      <c r="C262" s="13"/>
      <c r="D262" s="13"/>
      <c r="E262" s="22">
        <f>SUM(F262:G262)</f>
        <v>0</v>
      </c>
      <c r="F262" s="14">
        <v>0</v>
      </c>
      <c r="G262" s="14">
        <v>0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2.75">
      <c r="A263" s="13"/>
      <c r="B263" s="7">
        <v>2007</v>
      </c>
      <c r="C263" s="4"/>
      <c r="D263" s="4"/>
      <c r="E263" s="22">
        <f>SUM(F263:G263)</f>
        <v>0</v>
      </c>
      <c r="F263" s="14">
        <v>0</v>
      </c>
      <c r="G263" s="14">
        <v>0</v>
      </c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ht="12.75">
      <c r="A264" s="14" t="s">
        <v>189</v>
      </c>
      <c r="B264" s="6" t="s">
        <v>190</v>
      </c>
      <c r="C264" s="6"/>
      <c r="D264" s="7"/>
      <c r="E264" s="18">
        <f aca="true" t="shared" si="19" ref="E264:Q264">SUM(E269:E272)</f>
        <v>1</v>
      </c>
      <c r="F264" s="18">
        <f t="shared" si="19"/>
        <v>1</v>
      </c>
      <c r="G264" s="18">
        <f t="shared" si="19"/>
        <v>0</v>
      </c>
      <c r="H264" s="18">
        <f t="shared" si="19"/>
        <v>0</v>
      </c>
      <c r="I264" s="18">
        <f t="shared" si="19"/>
        <v>0</v>
      </c>
      <c r="J264" s="18">
        <f t="shared" si="19"/>
        <v>0</v>
      </c>
      <c r="K264" s="18">
        <f t="shared" si="19"/>
        <v>0</v>
      </c>
      <c r="L264" s="18">
        <f t="shared" si="19"/>
        <v>0</v>
      </c>
      <c r="M264" s="18">
        <f t="shared" si="19"/>
        <v>0</v>
      </c>
      <c r="N264" s="18">
        <f t="shared" si="19"/>
        <v>0</v>
      </c>
      <c r="O264" s="18">
        <f t="shared" si="19"/>
        <v>0</v>
      </c>
      <c r="P264" s="18">
        <f t="shared" si="19"/>
        <v>0</v>
      </c>
      <c r="Q264" s="18">
        <f t="shared" si="19"/>
        <v>0</v>
      </c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ht="12.75">
      <c r="A265" s="4"/>
      <c r="B265" s="7" t="s">
        <v>191</v>
      </c>
      <c r="C265" s="11"/>
      <c r="D265" s="1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9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ht="12.75">
      <c r="A266" s="10"/>
      <c r="B266" s="7" t="s">
        <v>192</v>
      </c>
      <c r="C266" s="1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9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ht="12.75">
      <c r="A267" s="10"/>
      <c r="B267" s="7" t="s">
        <v>193</v>
      </c>
      <c r="C267" s="20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16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ht="12.75">
      <c r="A268" s="10" t="s">
        <v>194</v>
      </c>
      <c r="B268" s="7" t="s">
        <v>195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ht="12.75">
      <c r="A269" s="10"/>
      <c r="B269" s="7" t="s">
        <v>196</v>
      </c>
      <c r="C269" s="4"/>
      <c r="D269" s="4"/>
      <c r="E269" s="22">
        <f>SUM(F269:G269)</f>
        <v>1</v>
      </c>
      <c r="F269" s="14">
        <v>1</v>
      </c>
      <c r="G269" s="14">
        <v>0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ht="12.75">
      <c r="A270" s="10"/>
      <c r="B270" s="7">
        <v>2005</v>
      </c>
      <c r="C270" s="10"/>
      <c r="D270" s="10"/>
      <c r="E270" s="22">
        <f>SUM(F270:G270)</f>
        <v>0</v>
      </c>
      <c r="F270" s="14">
        <v>0</v>
      </c>
      <c r="G270" s="14">
        <v>0</v>
      </c>
      <c r="H270" s="23">
        <f>SUM(I270+M270)</f>
        <v>0</v>
      </c>
      <c r="I270" s="24">
        <f>SUM(J270:L270)</f>
        <v>0</v>
      </c>
      <c r="J270" s="10"/>
      <c r="K270" s="10"/>
      <c r="L270" s="10"/>
      <c r="M270" s="24">
        <f>SUM(N270:Q270)</f>
        <v>0</v>
      </c>
      <c r="N270" s="10"/>
      <c r="O270" s="10"/>
      <c r="P270" s="10"/>
      <c r="Q270" s="10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ht="12.75">
      <c r="A271" s="10"/>
      <c r="B271" s="7">
        <v>2006</v>
      </c>
      <c r="C271" s="10"/>
      <c r="D271" s="10"/>
      <c r="E271" s="22">
        <f>SUM(F271:G271)</f>
        <v>0</v>
      </c>
      <c r="F271" s="14">
        <v>0</v>
      </c>
      <c r="G271" s="14">
        <v>0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ht="12.75">
      <c r="A272" s="13"/>
      <c r="B272" s="12">
        <v>2007</v>
      </c>
      <c r="C272" s="14"/>
      <c r="D272" s="7"/>
      <c r="E272" s="25">
        <f>SUM(F272:G272)</f>
        <v>0</v>
      </c>
      <c r="F272" s="14">
        <v>0</v>
      </c>
      <c r="G272" s="14">
        <v>0</v>
      </c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ht="12.75">
      <c r="A273" s="26"/>
      <c r="B273" s="26" t="s">
        <v>197</v>
      </c>
      <c r="C273" s="27"/>
      <c r="D273" s="28"/>
      <c r="E273" s="29">
        <f aca="true" t="shared" si="20" ref="E273:Q273">SUM(E264+E247)</f>
        <v>2</v>
      </c>
      <c r="F273" s="29">
        <f t="shared" si="20"/>
        <v>2</v>
      </c>
      <c r="G273" s="29">
        <f t="shared" si="20"/>
        <v>0</v>
      </c>
      <c r="H273" s="29">
        <f t="shared" si="20"/>
        <v>0</v>
      </c>
      <c r="I273" s="29">
        <f t="shared" si="20"/>
        <v>0</v>
      </c>
      <c r="J273" s="29">
        <f t="shared" si="20"/>
        <v>0</v>
      </c>
      <c r="K273" s="29">
        <f t="shared" si="20"/>
        <v>0</v>
      </c>
      <c r="L273" s="29">
        <f t="shared" si="20"/>
        <v>0</v>
      </c>
      <c r="M273" s="29">
        <f t="shared" si="20"/>
        <v>0</v>
      </c>
      <c r="N273" s="29">
        <f t="shared" si="20"/>
        <v>0</v>
      </c>
      <c r="O273" s="29">
        <f t="shared" si="20"/>
        <v>0</v>
      </c>
      <c r="P273" s="29">
        <f t="shared" si="20"/>
        <v>0</v>
      </c>
      <c r="Q273" s="29">
        <f t="shared" si="20"/>
        <v>0</v>
      </c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="3" customFormat="1" ht="12.75"/>
    <row r="275" s="3" customFormat="1" ht="12.75"/>
    <row r="276" s="3" customFormat="1" ht="12.75"/>
    <row r="277" s="3" customFormat="1" ht="12.75"/>
    <row r="278" spans="1:256" ht="12.75">
      <c r="A278" s="4"/>
      <c r="B278" s="4"/>
      <c r="C278" s="4"/>
      <c r="D278" s="4"/>
      <c r="E278" s="5"/>
      <c r="F278" s="6" t="s">
        <v>198</v>
      </c>
      <c r="G278" s="7"/>
      <c r="H278" s="8"/>
      <c r="I278" s="8"/>
      <c r="J278" s="8"/>
      <c r="K278" s="8"/>
      <c r="L278" s="8"/>
      <c r="M278" s="8"/>
      <c r="N278" s="8"/>
      <c r="O278" s="8"/>
      <c r="P278" s="8"/>
      <c r="Q278" s="9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ht="12.75">
      <c r="A279" s="10"/>
      <c r="B279" s="10"/>
      <c r="C279" s="10"/>
      <c r="D279" s="10"/>
      <c r="E279" s="10"/>
      <c r="F279" s="10"/>
      <c r="G279" s="11"/>
      <c r="H279" s="6"/>
      <c r="I279" s="8"/>
      <c r="J279" s="8"/>
      <c r="K279" s="8"/>
      <c r="L279" s="8"/>
      <c r="M279" s="8"/>
      <c r="N279" s="8"/>
      <c r="O279" s="8"/>
      <c r="P279" s="8"/>
      <c r="Q279" s="9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ht="12.75">
      <c r="A280" s="10"/>
      <c r="B280" s="10"/>
      <c r="C280" s="10"/>
      <c r="D280" s="10"/>
      <c r="E280" s="10"/>
      <c r="F280" s="10"/>
      <c r="G280" s="10"/>
      <c r="H280" s="11"/>
      <c r="I280" s="5"/>
      <c r="J280" s="8"/>
      <c r="K280" s="8"/>
      <c r="L280" s="8"/>
      <c r="M280" s="8"/>
      <c r="N280" s="8"/>
      <c r="O280" s="8"/>
      <c r="P280" s="8"/>
      <c r="Q280" s="9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ht="12.75">
      <c r="A281" s="10"/>
      <c r="B281" s="10"/>
      <c r="C281" s="10"/>
      <c r="D281" s="10"/>
      <c r="E281" s="10"/>
      <c r="F281" s="10"/>
      <c r="G281" s="10"/>
      <c r="H281" s="11"/>
      <c r="I281" s="6"/>
      <c r="J281" s="8"/>
      <c r="K281" s="8"/>
      <c r="L281" s="8"/>
      <c r="M281" s="6"/>
      <c r="N281" s="8"/>
      <c r="O281" s="8"/>
      <c r="P281" s="8"/>
      <c r="Q281" s="9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ht="12.75">
      <c r="A282" s="10"/>
      <c r="B282" s="10"/>
      <c r="C282" s="10"/>
      <c r="D282" s="10"/>
      <c r="E282" s="10"/>
      <c r="F282" s="10"/>
      <c r="G282" s="10"/>
      <c r="H282" s="10"/>
      <c r="I282" s="11"/>
      <c r="J282" s="6"/>
      <c r="K282" s="12"/>
      <c r="L282" s="7"/>
      <c r="M282" s="1"/>
      <c r="N282" s="6"/>
      <c r="O282" s="12"/>
      <c r="P282" s="12"/>
      <c r="Q282" s="7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0"/>
      <c r="M283" s="10"/>
      <c r="N283" s="11"/>
      <c r="O283" s="13"/>
      <c r="P283" s="13"/>
      <c r="Q283" s="1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ht="12.75">
      <c r="A284" s="14"/>
      <c r="B284" s="14"/>
      <c r="C284" s="14"/>
      <c r="D284" s="14"/>
      <c r="E284" s="14"/>
      <c r="F284" s="15" t="s">
        <v>199</v>
      </c>
      <c r="G284" s="14"/>
      <c r="H284" s="15" t="s">
        <v>200</v>
      </c>
      <c r="I284" s="14" t="s">
        <v>201</v>
      </c>
      <c r="J284" s="14"/>
      <c r="K284" s="6"/>
      <c r="L284" s="6"/>
      <c r="M284" s="12" t="s">
        <v>202</v>
      </c>
      <c r="N284" s="7"/>
      <c r="O284" s="16"/>
      <c r="P284" s="13"/>
      <c r="Q284" s="1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ht="12.75">
      <c r="A285" s="14">
        <v>1</v>
      </c>
      <c r="B285" s="14">
        <v>2</v>
      </c>
      <c r="C285" s="4">
        <v>3</v>
      </c>
      <c r="D285" s="4">
        <v>4</v>
      </c>
      <c r="E285" s="14">
        <v>5</v>
      </c>
      <c r="F285" s="14">
        <v>6</v>
      </c>
      <c r="G285" s="14">
        <v>7</v>
      </c>
      <c r="H285" s="14">
        <v>8</v>
      </c>
      <c r="I285" s="14">
        <v>9</v>
      </c>
      <c r="J285" s="14">
        <v>10</v>
      </c>
      <c r="K285" s="14">
        <v>11</v>
      </c>
      <c r="L285" s="13">
        <v>12</v>
      </c>
      <c r="M285" s="13">
        <v>13</v>
      </c>
      <c r="N285" s="13">
        <v>14</v>
      </c>
      <c r="O285" s="14">
        <v>15</v>
      </c>
      <c r="P285" s="14">
        <v>16</v>
      </c>
      <c r="Q285" s="14">
        <v>17</v>
      </c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ht="12.75">
      <c r="A286" s="17" t="s">
        <v>203</v>
      </c>
      <c r="B286" s="6" t="s">
        <v>204</v>
      </c>
      <c r="C286" s="6"/>
      <c r="D286" s="7"/>
      <c r="E286" s="18">
        <f aca="true" t="shared" si="21" ref="E286:Q286">SUM(E291:E302)</f>
        <v>1</v>
      </c>
      <c r="F286" s="18">
        <f t="shared" si="21"/>
        <v>1</v>
      </c>
      <c r="G286" s="18">
        <f t="shared" si="21"/>
        <v>0</v>
      </c>
      <c r="H286" s="18">
        <f t="shared" si="21"/>
        <v>0</v>
      </c>
      <c r="I286" s="18">
        <f t="shared" si="21"/>
        <v>0</v>
      </c>
      <c r="J286" s="18">
        <f t="shared" si="21"/>
        <v>0</v>
      </c>
      <c r="K286" s="18">
        <f t="shared" si="21"/>
        <v>0</v>
      </c>
      <c r="L286" s="18">
        <f t="shared" si="21"/>
        <v>0</v>
      </c>
      <c r="M286" s="18">
        <f t="shared" si="21"/>
        <v>0</v>
      </c>
      <c r="N286" s="18">
        <f t="shared" si="21"/>
        <v>0</v>
      </c>
      <c r="O286" s="18">
        <f t="shared" si="21"/>
        <v>0</v>
      </c>
      <c r="P286" s="18">
        <f t="shared" si="21"/>
        <v>0</v>
      </c>
      <c r="Q286" s="18">
        <f t="shared" si="21"/>
        <v>0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ht="12.75">
      <c r="A287" s="4"/>
      <c r="B287" s="7" t="s">
        <v>205</v>
      </c>
      <c r="C287" s="5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9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ht="12.75">
      <c r="A288" s="10"/>
      <c r="B288" s="7" t="s">
        <v>206</v>
      </c>
      <c r="C288" s="1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9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ht="12.75">
      <c r="A289" s="10"/>
      <c r="B289" s="7" t="s">
        <v>207</v>
      </c>
      <c r="C289" s="20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16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ht="12.75">
      <c r="A290" s="10" t="s">
        <v>208</v>
      </c>
      <c r="B290" s="7" t="s">
        <v>209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ht="12.75">
      <c r="A291" s="10"/>
      <c r="B291" s="7" t="s">
        <v>210</v>
      </c>
      <c r="C291" s="4"/>
      <c r="D291" s="4"/>
      <c r="E291" s="22">
        <f>SUM(F291:G291)</f>
        <v>1</v>
      </c>
      <c r="F291" s="14">
        <v>1</v>
      </c>
      <c r="G291" s="14">
        <v>0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ht="12.75">
      <c r="A292" s="10"/>
      <c r="B292" s="7">
        <v>2005</v>
      </c>
      <c r="C292" s="10"/>
      <c r="D292" s="10"/>
      <c r="E292" s="22">
        <f>SUM(F292:G292)</f>
        <v>0</v>
      </c>
      <c r="F292" s="14">
        <v>0</v>
      </c>
      <c r="G292" s="14">
        <v>0</v>
      </c>
      <c r="H292" s="23">
        <f>SUM(I292+M292)</f>
        <v>0</v>
      </c>
      <c r="I292" s="24">
        <f>SUM(J292:L292)</f>
        <v>0</v>
      </c>
      <c r="J292" s="10">
        <v>0</v>
      </c>
      <c r="K292" s="10">
        <v>0</v>
      </c>
      <c r="L292" s="10">
        <v>0</v>
      </c>
      <c r="M292" s="24">
        <f>SUM(N292:Q292)</f>
        <v>0</v>
      </c>
      <c r="N292" s="10">
        <v>0</v>
      </c>
      <c r="O292" s="10">
        <v>0</v>
      </c>
      <c r="P292" s="10">
        <v>0</v>
      </c>
      <c r="Q292" s="10">
        <v>0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ht="12.75">
      <c r="A293" s="10"/>
      <c r="B293" s="7">
        <v>2006</v>
      </c>
      <c r="C293" s="13"/>
      <c r="D293" s="13"/>
      <c r="E293" s="22">
        <f>SUM(F293:G293)</f>
        <v>0</v>
      </c>
      <c r="F293" s="14">
        <v>0</v>
      </c>
      <c r="G293" s="14">
        <v>0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ht="12.75">
      <c r="A294" s="13"/>
      <c r="B294" s="7">
        <v>2007</v>
      </c>
      <c r="C294" s="14"/>
      <c r="D294" s="14"/>
      <c r="E294" s="22">
        <f>SUM(F294:G294)</f>
        <v>0</v>
      </c>
      <c r="F294" s="14">
        <v>0</v>
      </c>
      <c r="G294" s="14">
        <v>0</v>
      </c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ht="12.75">
      <c r="A295" s="4"/>
      <c r="B295" s="7" t="s">
        <v>211</v>
      </c>
      <c r="C295" s="5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9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ht="12.75">
      <c r="A296" s="10"/>
      <c r="B296" s="7" t="s">
        <v>212</v>
      </c>
      <c r="C296" s="1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9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ht="12.75">
      <c r="A297" s="10"/>
      <c r="B297" s="7" t="s">
        <v>213</v>
      </c>
      <c r="C297" s="20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16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ht="12.75">
      <c r="A298" s="10" t="s">
        <v>214</v>
      </c>
      <c r="B298" s="7" t="s">
        <v>215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ht="12.75">
      <c r="A299" s="10"/>
      <c r="B299" s="7" t="s">
        <v>216</v>
      </c>
      <c r="C299" s="4"/>
      <c r="D299" s="4"/>
      <c r="E299" s="22">
        <f>SUM(F299:G299)</f>
        <v>0</v>
      </c>
      <c r="F299" s="14">
        <v>0</v>
      </c>
      <c r="G299" s="14">
        <v>0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ht="12.75">
      <c r="A300" s="10"/>
      <c r="B300" s="7">
        <v>2005</v>
      </c>
      <c r="C300" s="10"/>
      <c r="D300" s="10"/>
      <c r="E300" s="22">
        <f>SUM(F300:G300)</f>
        <v>0</v>
      </c>
      <c r="F300" s="14">
        <v>0</v>
      </c>
      <c r="G300" s="14">
        <v>0</v>
      </c>
      <c r="H300" s="23">
        <f>SUM(I300+M300)</f>
        <v>0</v>
      </c>
      <c r="I300" s="24">
        <f>SUM(J300:L300)</f>
        <v>0</v>
      </c>
      <c r="J300" s="10"/>
      <c r="K300" s="10"/>
      <c r="L300" s="10"/>
      <c r="M300" s="24">
        <f>SUM(N300:Q300)</f>
        <v>0</v>
      </c>
      <c r="N300" s="10"/>
      <c r="O300" s="10"/>
      <c r="P300" s="10"/>
      <c r="Q300" s="10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ht="12.75">
      <c r="A301" s="10"/>
      <c r="B301" s="7">
        <v>2006</v>
      </c>
      <c r="C301" s="13"/>
      <c r="D301" s="13"/>
      <c r="E301" s="22">
        <f>SUM(F301:G301)</f>
        <v>0</v>
      </c>
      <c r="F301" s="14">
        <v>0</v>
      </c>
      <c r="G301" s="14">
        <v>0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ht="12.75">
      <c r="A302" s="13"/>
      <c r="B302" s="7">
        <v>2007</v>
      </c>
      <c r="C302" s="4"/>
      <c r="D302" s="4"/>
      <c r="E302" s="22">
        <f>SUM(F302:G302)</f>
        <v>0</v>
      </c>
      <c r="F302" s="14">
        <v>0</v>
      </c>
      <c r="G302" s="14">
        <v>0</v>
      </c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ht="12.75">
      <c r="A303" s="14" t="s">
        <v>217</v>
      </c>
      <c r="B303" s="6" t="s">
        <v>218</v>
      </c>
      <c r="C303" s="6"/>
      <c r="D303" s="7"/>
      <c r="E303" s="18">
        <f aca="true" t="shared" si="22" ref="E303:Q303">SUM(E308:E311)</f>
        <v>1</v>
      </c>
      <c r="F303" s="18">
        <f t="shared" si="22"/>
        <v>1</v>
      </c>
      <c r="G303" s="18">
        <f t="shared" si="22"/>
        <v>0</v>
      </c>
      <c r="H303" s="18">
        <f t="shared" si="22"/>
        <v>0</v>
      </c>
      <c r="I303" s="18">
        <f t="shared" si="22"/>
        <v>0</v>
      </c>
      <c r="J303" s="18">
        <f t="shared" si="22"/>
        <v>0</v>
      </c>
      <c r="K303" s="18">
        <f t="shared" si="22"/>
        <v>0</v>
      </c>
      <c r="L303" s="18">
        <f t="shared" si="22"/>
        <v>0</v>
      </c>
      <c r="M303" s="18">
        <f t="shared" si="22"/>
        <v>0</v>
      </c>
      <c r="N303" s="18">
        <f t="shared" si="22"/>
        <v>0</v>
      </c>
      <c r="O303" s="18">
        <f t="shared" si="22"/>
        <v>0</v>
      </c>
      <c r="P303" s="18">
        <f t="shared" si="22"/>
        <v>0</v>
      </c>
      <c r="Q303" s="18">
        <f t="shared" si="22"/>
        <v>0</v>
      </c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ht="12.75">
      <c r="A304" s="4"/>
      <c r="B304" s="7" t="s">
        <v>219</v>
      </c>
      <c r="C304" s="11"/>
      <c r="D304" s="1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9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ht="12.75">
      <c r="A305" s="10"/>
      <c r="B305" s="7" t="s">
        <v>220</v>
      </c>
      <c r="C305" s="1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9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ht="12.75">
      <c r="A306" s="10"/>
      <c r="B306" s="7" t="s">
        <v>221</v>
      </c>
      <c r="C306" s="20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16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ht="12.75">
      <c r="A307" s="10" t="s">
        <v>222</v>
      </c>
      <c r="B307" s="7" t="s">
        <v>223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ht="12.75">
      <c r="A308" s="10"/>
      <c r="B308" s="7" t="s">
        <v>224</v>
      </c>
      <c r="C308" s="4"/>
      <c r="D308" s="4"/>
      <c r="E308" s="22">
        <f>SUM(F308:G308)</f>
        <v>1</v>
      </c>
      <c r="F308" s="14">
        <v>1</v>
      </c>
      <c r="G308" s="14">
        <v>0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ht="12.75">
      <c r="A309" s="10"/>
      <c r="B309" s="7">
        <v>2005</v>
      </c>
      <c r="C309" s="10"/>
      <c r="D309" s="10"/>
      <c r="E309" s="22">
        <f>SUM(F309:G309)</f>
        <v>0</v>
      </c>
      <c r="F309" s="14">
        <v>0</v>
      </c>
      <c r="G309" s="14">
        <v>0</v>
      </c>
      <c r="H309" s="23">
        <f>SUM(I309+M309)</f>
        <v>0</v>
      </c>
      <c r="I309" s="24">
        <f>SUM(J309:L309)</f>
        <v>0</v>
      </c>
      <c r="J309" s="10"/>
      <c r="K309" s="10"/>
      <c r="L309" s="10"/>
      <c r="M309" s="24">
        <f>SUM(N309:Q309)</f>
        <v>0</v>
      </c>
      <c r="N309" s="10"/>
      <c r="O309" s="10"/>
      <c r="P309" s="10"/>
      <c r="Q309" s="10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ht="12.75">
      <c r="A310" s="10"/>
      <c r="B310" s="7">
        <v>2006</v>
      </c>
      <c r="C310" s="10"/>
      <c r="D310" s="10"/>
      <c r="E310" s="22">
        <f>SUM(F310:G310)</f>
        <v>0</v>
      </c>
      <c r="F310" s="14">
        <v>0</v>
      </c>
      <c r="G310" s="14">
        <v>0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ht="12.75">
      <c r="A311" s="13"/>
      <c r="B311" s="12">
        <v>2007</v>
      </c>
      <c r="C311" s="14"/>
      <c r="D311" s="7"/>
      <c r="E311" s="25">
        <f>SUM(F311:G311)</f>
        <v>0</v>
      </c>
      <c r="F311" s="14">
        <v>0</v>
      </c>
      <c r="G311" s="14">
        <v>0</v>
      </c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ht="12.75">
      <c r="A312" s="26"/>
      <c r="B312" s="26" t="s">
        <v>225</v>
      </c>
      <c r="C312" s="27"/>
      <c r="D312" s="28"/>
      <c r="E312" s="29">
        <f aca="true" t="shared" si="23" ref="E312:Q312">SUM(E303+E286)</f>
        <v>2</v>
      </c>
      <c r="F312" s="29">
        <f t="shared" si="23"/>
        <v>2</v>
      </c>
      <c r="G312" s="29">
        <f t="shared" si="23"/>
        <v>0</v>
      </c>
      <c r="H312" s="29">
        <f t="shared" si="23"/>
        <v>0</v>
      </c>
      <c r="I312" s="29">
        <f t="shared" si="23"/>
        <v>0</v>
      </c>
      <c r="J312" s="29">
        <f t="shared" si="23"/>
        <v>0</v>
      </c>
      <c r="K312" s="29">
        <f t="shared" si="23"/>
        <v>0</v>
      </c>
      <c r="L312" s="29">
        <f t="shared" si="23"/>
        <v>0</v>
      </c>
      <c r="M312" s="29">
        <f t="shared" si="23"/>
        <v>0</v>
      </c>
      <c r="N312" s="29">
        <f t="shared" si="23"/>
        <v>0</v>
      </c>
      <c r="O312" s="29">
        <f t="shared" si="23"/>
        <v>0</v>
      </c>
      <c r="P312" s="29">
        <f t="shared" si="23"/>
        <v>0</v>
      </c>
      <c r="Q312" s="29">
        <f t="shared" si="23"/>
        <v>0</v>
      </c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="3" customFormat="1" ht="12.75"/>
    <row r="314" s="3" customFormat="1" ht="12.75"/>
    <row r="315" s="3" customFormat="1" ht="12.75"/>
    <row r="316" s="3" customFormat="1" ht="12.75"/>
    <row r="317" spans="1:256" ht="12.75">
      <c r="A317" s="4"/>
      <c r="B317" s="4"/>
      <c r="C317" s="4"/>
      <c r="D317" s="4"/>
      <c r="E317" s="5"/>
      <c r="F317" s="6" t="s">
        <v>226</v>
      </c>
      <c r="G317" s="7"/>
      <c r="H317" s="8"/>
      <c r="I317" s="8"/>
      <c r="J317" s="8"/>
      <c r="K317" s="8"/>
      <c r="L317" s="8"/>
      <c r="M317" s="8"/>
      <c r="N317" s="8"/>
      <c r="O317" s="8"/>
      <c r="P317" s="8"/>
      <c r="Q317" s="9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ht="12.75">
      <c r="A318" s="10"/>
      <c r="B318" s="10"/>
      <c r="C318" s="10"/>
      <c r="D318" s="10"/>
      <c r="E318" s="10"/>
      <c r="F318" s="10"/>
      <c r="G318" s="11"/>
      <c r="H318" s="6"/>
      <c r="I318" s="8"/>
      <c r="J318" s="8"/>
      <c r="K318" s="8"/>
      <c r="L318" s="8"/>
      <c r="M318" s="8"/>
      <c r="N318" s="8"/>
      <c r="O318" s="8"/>
      <c r="P318" s="8"/>
      <c r="Q318" s="9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ht="12.75">
      <c r="A319" s="10"/>
      <c r="B319" s="10"/>
      <c r="C319" s="10"/>
      <c r="D319" s="10"/>
      <c r="E319" s="10"/>
      <c r="F319" s="10"/>
      <c r="G319" s="10"/>
      <c r="H319" s="11"/>
      <c r="I319" s="5"/>
      <c r="J319" s="8"/>
      <c r="K319" s="8"/>
      <c r="L319" s="8"/>
      <c r="M319" s="8"/>
      <c r="N319" s="8"/>
      <c r="O319" s="8"/>
      <c r="P319" s="8"/>
      <c r="Q319" s="9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ht="12.75">
      <c r="A320" s="10"/>
      <c r="B320" s="10"/>
      <c r="C320" s="10"/>
      <c r="D320" s="10"/>
      <c r="E320" s="10"/>
      <c r="F320" s="10"/>
      <c r="G320" s="10"/>
      <c r="H320" s="11"/>
      <c r="I320" s="6"/>
      <c r="J320" s="8"/>
      <c r="K320" s="8"/>
      <c r="L320" s="8"/>
      <c r="M320" s="6"/>
      <c r="N320" s="8"/>
      <c r="O320" s="8"/>
      <c r="P320" s="8"/>
      <c r="Q320" s="9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ht="12.75">
      <c r="A321" s="10"/>
      <c r="B321" s="10"/>
      <c r="C321" s="10"/>
      <c r="D321" s="10"/>
      <c r="E321" s="10"/>
      <c r="F321" s="10"/>
      <c r="G321" s="10"/>
      <c r="H321" s="10"/>
      <c r="I321" s="11"/>
      <c r="J321" s="6"/>
      <c r="K321" s="12"/>
      <c r="L321" s="7"/>
      <c r="M321" s="1"/>
      <c r="N321" s="6"/>
      <c r="O321" s="12"/>
      <c r="P321" s="12"/>
      <c r="Q321" s="7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0"/>
      <c r="M322" s="10"/>
      <c r="N322" s="11"/>
      <c r="O322" s="13"/>
      <c r="P322" s="13"/>
      <c r="Q322" s="1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ht="12.75">
      <c r="A323" s="14"/>
      <c r="B323" s="14"/>
      <c r="C323" s="14"/>
      <c r="D323" s="14"/>
      <c r="E323" s="14"/>
      <c r="F323" s="15" t="s">
        <v>227</v>
      </c>
      <c r="G323" s="14"/>
      <c r="H323" s="15" t="s">
        <v>228</v>
      </c>
      <c r="I323" s="14" t="s">
        <v>229</v>
      </c>
      <c r="J323" s="14"/>
      <c r="K323" s="6"/>
      <c r="L323" s="6"/>
      <c r="M323" s="12" t="s">
        <v>230</v>
      </c>
      <c r="N323" s="7"/>
      <c r="O323" s="16"/>
      <c r="P323" s="13"/>
      <c r="Q323" s="1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ht="12.75">
      <c r="A324" s="14">
        <v>1</v>
      </c>
      <c r="B324" s="14">
        <v>2</v>
      </c>
      <c r="C324" s="4">
        <v>3</v>
      </c>
      <c r="D324" s="4">
        <v>4</v>
      </c>
      <c r="E324" s="14">
        <v>5</v>
      </c>
      <c r="F324" s="14">
        <v>6</v>
      </c>
      <c r="G324" s="14">
        <v>7</v>
      </c>
      <c r="H324" s="14">
        <v>8</v>
      </c>
      <c r="I324" s="14">
        <v>9</v>
      </c>
      <c r="J324" s="14">
        <v>10</v>
      </c>
      <c r="K324" s="14">
        <v>11</v>
      </c>
      <c r="L324" s="13">
        <v>12</v>
      </c>
      <c r="M324" s="13">
        <v>13</v>
      </c>
      <c r="N324" s="13">
        <v>14</v>
      </c>
      <c r="O324" s="14">
        <v>15</v>
      </c>
      <c r="P324" s="14">
        <v>16</v>
      </c>
      <c r="Q324" s="14">
        <v>17</v>
      </c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ht="12.75">
      <c r="A325" s="17" t="s">
        <v>231</v>
      </c>
      <c r="B325" s="6" t="s">
        <v>232</v>
      </c>
      <c r="C325" s="6"/>
      <c r="D325" s="7"/>
      <c r="E325" s="18">
        <f aca="true" t="shared" si="24" ref="E325:Q325">SUM(E330:E341)</f>
        <v>1</v>
      </c>
      <c r="F325" s="18">
        <f t="shared" si="24"/>
        <v>1</v>
      </c>
      <c r="G325" s="18">
        <f t="shared" si="24"/>
        <v>0</v>
      </c>
      <c r="H325" s="18">
        <f t="shared" si="24"/>
        <v>0</v>
      </c>
      <c r="I325" s="18">
        <f t="shared" si="24"/>
        <v>0</v>
      </c>
      <c r="J325" s="18">
        <f t="shared" si="24"/>
        <v>0</v>
      </c>
      <c r="K325" s="18">
        <f t="shared" si="24"/>
        <v>0</v>
      </c>
      <c r="L325" s="18">
        <f t="shared" si="24"/>
        <v>0</v>
      </c>
      <c r="M325" s="18">
        <f t="shared" si="24"/>
        <v>0</v>
      </c>
      <c r="N325" s="18">
        <f t="shared" si="24"/>
        <v>0</v>
      </c>
      <c r="O325" s="18">
        <f t="shared" si="24"/>
        <v>0</v>
      </c>
      <c r="P325" s="18">
        <f t="shared" si="24"/>
        <v>0</v>
      </c>
      <c r="Q325" s="18">
        <f t="shared" si="24"/>
        <v>0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ht="12.75">
      <c r="A326" s="4"/>
      <c r="B326" s="7" t="s">
        <v>233</v>
      </c>
      <c r="C326" s="5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9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ht="12.75">
      <c r="A327" s="10"/>
      <c r="B327" s="7" t="s">
        <v>234</v>
      </c>
      <c r="C327" s="1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9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ht="12.75">
      <c r="A328" s="10"/>
      <c r="B328" s="7" t="s">
        <v>235</v>
      </c>
      <c r="C328" s="20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16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ht="12.75">
      <c r="A329" s="10" t="s">
        <v>236</v>
      </c>
      <c r="B329" s="7" t="s">
        <v>237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ht="12.75">
      <c r="A330" s="10"/>
      <c r="B330" s="7" t="s">
        <v>238</v>
      </c>
      <c r="C330" s="4"/>
      <c r="D330" s="4"/>
      <c r="E330" s="22">
        <f>SUM(F330:G330)</f>
        <v>1</v>
      </c>
      <c r="F330" s="14">
        <v>1</v>
      </c>
      <c r="G330" s="14">
        <v>0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ht="12.75">
      <c r="A331" s="10"/>
      <c r="B331" s="7">
        <v>2005</v>
      </c>
      <c r="C331" s="10"/>
      <c r="D331" s="10"/>
      <c r="E331" s="22">
        <f>SUM(F331:G331)</f>
        <v>0</v>
      </c>
      <c r="F331" s="14">
        <v>0</v>
      </c>
      <c r="G331" s="14">
        <v>0</v>
      </c>
      <c r="H331" s="23">
        <f>SUM(I331+M331)</f>
        <v>0</v>
      </c>
      <c r="I331" s="24">
        <f>SUM(J331:L331)</f>
        <v>0</v>
      </c>
      <c r="J331" s="10">
        <v>0</v>
      </c>
      <c r="K331" s="10">
        <v>0</v>
      </c>
      <c r="L331" s="10">
        <v>0</v>
      </c>
      <c r="M331" s="24">
        <f>SUM(N331:Q331)</f>
        <v>0</v>
      </c>
      <c r="N331" s="10">
        <v>0</v>
      </c>
      <c r="O331" s="10">
        <v>0</v>
      </c>
      <c r="P331" s="10">
        <v>0</v>
      </c>
      <c r="Q331" s="10">
        <v>0</v>
      </c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ht="12.75">
      <c r="A332" s="10"/>
      <c r="B332" s="7">
        <v>2006</v>
      </c>
      <c r="C332" s="13"/>
      <c r="D332" s="13"/>
      <c r="E332" s="22">
        <f>SUM(F332:G332)</f>
        <v>0</v>
      </c>
      <c r="F332" s="14">
        <v>0</v>
      </c>
      <c r="G332" s="14">
        <v>0</v>
      </c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ht="12.75">
      <c r="A333" s="13"/>
      <c r="B333" s="7">
        <v>2007</v>
      </c>
      <c r="C333" s="14"/>
      <c r="D333" s="14"/>
      <c r="E333" s="22">
        <f>SUM(F333:G333)</f>
        <v>0</v>
      </c>
      <c r="F333" s="14">
        <v>0</v>
      </c>
      <c r="G333" s="14">
        <v>0</v>
      </c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ht="12.75">
      <c r="A334" s="4"/>
      <c r="B334" s="7" t="s">
        <v>239</v>
      </c>
      <c r="C334" s="5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9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ht="12.75">
      <c r="A335" s="10"/>
      <c r="B335" s="7" t="s">
        <v>240</v>
      </c>
      <c r="C335" s="1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9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ht="12.75">
      <c r="A336" s="10"/>
      <c r="B336" s="7" t="s">
        <v>241</v>
      </c>
      <c r="C336" s="20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16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ht="12.75">
      <c r="A337" s="10" t="s">
        <v>242</v>
      </c>
      <c r="B337" s="7" t="s">
        <v>243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ht="12.75">
      <c r="A338" s="10"/>
      <c r="B338" s="7" t="s">
        <v>244</v>
      </c>
      <c r="C338" s="4"/>
      <c r="D338" s="4"/>
      <c r="E338" s="22">
        <f>SUM(F338:G338)</f>
        <v>0</v>
      </c>
      <c r="F338" s="14">
        <v>0</v>
      </c>
      <c r="G338" s="14">
        <v>0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ht="12.75">
      <c r="A339" s="10"/>
      <c r="B339" s="7">
        <v>2005</v>
      </c>
      <c r="C339" s="10"/>
      <c r="D339" s="10"/>
      <c r="E339" s="22">
        <f>SUM(F339:G339)</f>
        <v>0</v>
      </c>
      <c r="F339" s="14">
        <v>0</v>
      </c>
      <c r="G339" s="14">
        <v>0</v>
      </c>
      <c r="H339" s="23">
        <f>SUM(I339+M339)</f>
        <v>0</v>
      </c>
      <c r="I339" s="24">
        <f>SUM(J339:L339)</f>
        <v>0</v>
      </c>
      <c r="J339" s="10"/>
      <c r="K339" s="10"/>
      <c r="L339" s="10"/>
      <c r="M339" s="24">
        <f>SUM(N339:Q339)</f>
        <v>0</v>
      </c>
      <c r="N339" s="10"/>
      <c r="O339" s="10"/>
      <c r="P339" s="10"/>
      <c r="Q339" s="10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ht="12.75">
      <c r="A340" s="10"/>
      <c r="B340" s="7">
        <v>2006</v>
      </c>
      <c r="C340" s="13"/>
      <c r="D340" s="13"/>
      <c r="E340" s="22">
        <f>SUM(F340:G340)</f>
        <v>0</v>
      </c>
      <c r="F340" s="14">
        <v>0</v>
      </c>
      <c r="G340" s="14">
        <v>0</v>
      </c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ht="12.75">
      <c r="A341" s="13"/>
      <c r="B341" s="7">
        <v>2007</v>
      </c>
      <c r="C341" s="4"/>
      <c r="D341" s="4"/>
      <c r="E341" s="22">
        <f>SUM(F341:G341)</f>
        <v>0</v>
      </c>
      <c r="F341" s="14">
        <v>0</v>
      </c>
      <c r="G341" s="14">
        <v>0</v>
      </c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ht="12.75">
      <c r="A342" s="14" t="s">
        <v>245</v>
      </c>
      <c r="B342" s="6" t="s">
        <v>246</v>
      </c>
      <c r="C342" s="6"/>
      <c r="D342" s="7"/>
      <c r="E342" s="18">
        <f aca="true" t="shared" si="25" ref="E342:Q342">SUM(E347:E350)</f>
        <v>1</v>
      </c>
      <c r="F342" s="18">
        <f t="shared" si="25"/>
        <v>1</v>
      </c>
      <c r="G342" s="18">
        <f t="shared" si="25"/>
        <v>0</v>
      </c>
      <c r="H342" s="18">
        <f t="shared" si="25"/>
        <v>0</v>
      </c>
      <c r="I342" s="18">
        <f t="shared" si="25"/>
        <v>0</v>
      </c>
      <c r="J342" s="18">
        <f t="shared" si="25"/>
        <v>0</v>
      </c>
      <c r="K342" s="18">
        <f t="shared" si="25"/>
        <v>0</v>
      </c>
      <c r="L342" s="18">
        <f t="shared" si="25"/>
        <v>0</v>
      </c>
      <c r="M342" s="18">
        <f t="shared" si="25"/>
        <v>0</v>
      </c>
      <c r="N342" s="18">
        <f t="shared" si="25"/>
        <v>0</v>
      </c>
      <c r="O342" s="18">
        <f t="shared" si="25"/>
        <v>0</v>
      </c>
      <c r="P342" s="18">
        <f t="shared" si="25"/>
        <v>0</v>
      </c>
      <c r="Q342" s="18">
        <f t="shared" si="25"/>
        <v>0</v>
      </c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ht="12.75">
      <c r="A343" s="4"/>
      <c r="B343" s="7" t="s">
        <v>247</v>
      </c>
      <c r="C343" s="11"/>
      <c r="D343" s="1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9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ht="12.75">
      <c r="A344" s="10"/>
      <c r="B344" s="7" t="s">
        <v>248</v>
      </c>
      <c r="C344" s="1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9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ht="12.75">
      <c r="A345" s="10"/>
      <c r="B345" s="7" t="s">
        <v>249</v>
      </c>
      <c r="C345" s="20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16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ht="12.75">
      <c r="A346" s="10" t="s">
        <v>250</v>
      </c>
      <c r="B346" s="7" t="s">
        <v>251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ht="12.75">
      <c r="A347" s="10"/>
      <c r="B347" s="7" t="s">
        <v>252</v>
      </c>
      <c r="C347" s="4"/>
      <c r="D347" s="4"/>
      <c r="E347" s="22">
        <f>SUM(F347:G347)</f>
        <v>1</v>
      </c>
      <c r="F347" s="14">
        <v>1</v>
      </c>
      <c r="G347" s="14">
        <v>0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ht="12.75">
      <c r="A348" s="10"/>
      <c r="B348" s="7">
        <v>2005</v>
      </c>
      <c r="C348" s="10"/>
      <c r="D348" s="10"/>
      <c r="E348" s="22">
        <f>SUM(F348:G348)</f>
        <v>0</v>
      </c>
      <c r="F348" s="14">
        <v>0</v>
      </c>
      <c r="G348" s="14">
        <v>0</v>
      </c>
      <c r="H348" s="23">
        <f>SUM(I348+M348)</f>
        <v>0</v>
      </c>
      <c r="I348" s="24">
        <f>SUM(J348:L348)</f>
        <v>0</v>
      </c>
      <c r="J348" s="10"/>
      <c r="K348" s="10"/>
      <c r="L348" s="10"/>
      <c r="M348" s="24">
        <f>SUM(N348:Q348)</f>
        <v>0</v>
      </c>
      <c r="N348" s="10"/>
      <c r="O348" s="10"/>
      <c r="P348" s="10"/>
      <c r="Q348" s="10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ht="12.75">
      <c r="A349" s="10"/>
      <c r="B349" s="7">
        <v>2006</v>
      </c>
      <c r="C349" s="10"/>
      <c r="D349" s="10"/>
      <c r="E349" s="22">
        <f>SUM(F349:G349)</f>
        <v>0</v>
      </c>
      <c r="F349" s="14">
        <v>0</v>
      </c>
      <c r="G349" s="14">
        <v>0</v>
      </c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ht="12.75">
      <c r="A350" s="13"/>
      <c r="B350" s="12">
        <v>2007</v>
      </c>
      <c r="C350" s="14"/>
      <c r="D350" s="7"/>
      <c r="E350" s="25">
        <f>SUM(F350:G350)</f>
        <v>0</v>
      </c>
      <c r="F350" s="14">
        <v>0</v>
      </c>
      <c r="G350" s="14">
        <v>0</v>
      </c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ht="12.75">
      <c r="A351" s="26"/>
      <c r="B351" s="26" t="s">
        <v>253</v>
      </c>
      <c r="C351" s="27"/>
      <c r="D351" s="28"/>
      <c r="E351" s="29">
        <f aca="true" t="shared" si="26" ref="E351:Q351">SUM(E342+E325)</f>
        <v>2</v>
      </c>
      <c r="F351" s="29">
        <f t="shared" si="26"/>
        <v>2</v>
      </c>
      <c r="G351" s="29">
        <f t="shared" si="26"/>
        <v>0</v>
      </c>
      <c r="H351" s="29">
        <f t="shared" si="26"/>
        <v>0</v>
      </c>
      <c r="I351" s="29">
        <f t="shared" si="26"/>
        <v>0</v>
      </c>
      <c r="J351" s="29">
        <f t="shared" si="26"/>
        <v>0</v>
      </c>
      <c r="K351" s="29">
        <f t="shared" si="26"/>
        <v>0</v>
      </c>
      <c r="L351" s="29">
        <f t="shared" si="26"/>
        <v>0</v>
      </c>
      <c r="M351" s="29">
        <f t="shared" si="26"/>
        <v>0</v>
      </c>
      <c r="N351" s="29">
        <f t="shared" si="26"/>
        <v>0</v>
      </c>
      <c r="O351" s="29">
        <f t="shared" si="26"/>
        <v>0</v>
      </c>
      <c r="P351" s="29">
        <f t="shared" si="26"/>
        <v>0</v>
      </c>
      <c r="Q351" s="29">
        <f t="shared" si="26"/>
        <v>0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="3" customFormat="1" ht="12.75"/>
    <row r="353" s="3" customFormat="1" ht="12.75"/>
    <row r="354" s="3" customFormat="1" ht="12.75"/>
    <row r="355" s="3" customFormat="1" ht="12.75"/>
    <row r="356" spans="1:256" ht="12.75">
      <c r="A356" s="4"/>
      <c r="B356" s="4"/>
      <c r="C356" s="4"/>
      <c r="D356" s="4"/>
      <c r="E356" s="5"/>
      <c r="F356" s="6" t="s">
        <v>254</v>
      </c>
      <c r="G356" s="7"/>
      <c r="H356" s="8"/>
      <c r="I356" s="8"/>
      <c r="J356" s="8"/>
      <c r="K356" s="8"/>
      <c r="L356" s="8"/>
      <c r="M356" s="8"/>
      <c r="N356" s="8"/>
      <c r="O356" s="8"/>
      <c r="P356" s="8"/>
      <c r="Q356" s="9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ht="12.75">
      <c r="A357" s="10"/>
      <c r="B357" s="10"/>
      <c r="C357" s="10"/>
      <c r="D357" s="10"/>
      <c r="E357" s="10"/>
      <c r="F357" s="10"/>
      <c r="G357" s="11"/>
      <c r="H357" s="6"/>
      <c r="I357" s="8"/>
      <c r="J357" s="8"/>
      <c r="K357" s="8"/>
      <c r="L357" s="8"/>
      <c r="M357" s="8"/>
      <c r="N357" s="8"/>
      <c r="O357" s="8"/>
      <c r="P357" s="8"/>
      <c r="Q357" s="9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ht="12.75">
      <c r="A358" s="10"/>
      <c r="B358" s="10"/>
      <c r="C358" s="10"/>
      <c r="D358" s="10"/>
      <c r="E358" s="10"/>
      <c r="F358" s="10"/>
      <c r="G358" s="10"/>
      <c r="H358" s="11"/>
      <c r="I358" s="5"/>
      <c r="J358" s="8"/>
      <c r="K358" s="8"/>
      <c r="L358" s="8"/>
      <c r="M358" s="8"/>
      <c r="N358" s="8"/>
      <c r="O358" s="8"/>
      <c r="P358" s="8"/>
      <c r="Q358" s="9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ht="12.75">
      <c r="A359" s="10"/>
      <c r="B359" s="10"/>
      <c r="C359" s="10"/>
      <c r="D359" s="10"/>
      <c r="E359" s="10"/>
      <c r="F359" s="10"/>
      <c r="G359" s="10"/>
      <c r="H359" s="11"/>
      <c r="I359" s="6"/>
      <c r="J359" s="8"/>
      <c r="K359" s="8"/>
      <c r="L359" s="8"/>
      <c r="M359" s="6"/>
      <c r="N359" s="8"/>
      <c r="O359" s="8"/>
      <c r="P359" s="8"/>
      <c r="Q359" s="9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ht="12.75">
      <c r="A360" s="10"/>
      <c r="B360" s="10"/>
      <c r="C360" s="10"/>
      <c r="D360" s="10"/>
      <c r="E360" s="10"/>
      <c r="F360" s="10"/>
      <c r="G360" s="10"/>
      <c r="H360" s="10"/>
      <c r="I360" s="11"/>
      <c r="J360" s="6"/>
      <c r="K360" s="12"/>
      <c r="L360" s="7"/>
      <c r="M360" s="1"/>
      <c r="N360" s="6"/>
      <c r="O360" s="12"/>
      <c r="P360" s="12"/>
      <c r="Q360" s="7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0"/>
      <c r="M361" s="10"/>
      <c r="N361" s="11"/>
      <c r="O361" s="13"/>
      <c r="P361" s="13"/>
      <c r="Q361" s="1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ht="12.75">
      <c r="A362" s="14"/>
      <c r="B362" s="14"/>
      <c r="C362" s="14"/>
      <c r="D362" s="14"/>
      <c r="E362" s="14"/>
      <c r="F362" s="15" t="s">
        <v>255</v>
      </c>
      <c r="G362" s="14"/>
      <c r="H362" s="15" t="s">
        <v>256</v>
      </c>
      <c r="I362" s="14" t="s">
        <v>257</v>
      </c>
      <c r="J362" s="14"/>
      <c r="K362" s="6"/>
      <c r="L362" s="6"/>
      <c r="M362" s="12" t="s">
        <v>258</v>
      </c>
      <c r="N362" s="7"/>
      <c r="O362" s="16"/>
      <c r="P362" s="13"/>
      <c r="Q362" s="1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ht="12.75">
      <c r="A363" s="14">
        <v>1</v>
      </c>
      <c r="B363" s="14">
        <v>2</v>
      </c>
      <c r="C363" s="4">
        <v>3</v>
      </c>
      <c r="D363" s="4">
        <v>4</v>
      </c>
      <c r="E363" s="14">
        <v>5</v>
      </c>
      <c r="F363" s="14">
        <v>6</v>
      </c>
      <c r="G363" s="14">
        <v>7</v>
      </c>
      <c r="H363" s="14">
        <v>8</v>
      </c>
      <c r="I363" s="14">
        <v>9</v>
      </c>
      <c r="J363" s="14">
        <v>10</v>
      </c>
      <c r="K363" s="14">
        <v>11</v>
      </c>
      <c r="L363" s="13">
        <v>12</v>
      </c>
      <c r="M363" s="13">
        <v>13</v>
      </c>
      <c r="N363" s="13">
        <v>14</v>
      </c>
      <c r="O363" s="14">
        <v>15</v>
      </c>
      <c r="P363" s="14">
        <v>16</v>
      </c>
      <c r="Q363" s="14">
        <v>17</v>
      </c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ht="12.75">
      <c r="A364" s="17" t="s">
        <v>259</v>
      </c>
      <c r="B364" s="6" t="s">
        <v>260</v>
      </c>
      <c r="C364" s="6"/>
      <c r="D364" s="7"/>
      <c r="E364" s="18">
        <f aca="true" t="shared" si="27" ref="E364:Q364">SUM(E369:E380)</f>
        <v>1</v>
      </c>
      <c r="F364" s="18">
        <f t="shared" si="27"/>
        <v>1</v>
      </c>
      <c r="G364" s="18">
        <f t="shared" si="27"/>
        <v>0</v>
      </c>
      <c r="H364" s="18">
        <f t="shared" si="27"/>
        <v>0</v>
      </c>
      <c r="I364" s="18">
        <f t="shared" si="27"/>
        <v>0</v>
      </c>
      <c r="J364" s="18">
        <f t="shared" si="27"/>
        <v>0</v>
      </c>
      <c r="K364" s="18">
        <f t="shared" si="27"/>
        <v>0</v>
      </c>
      <c r="L364" s="18">
        <f t="shared" si="27"/>
        <v>0</v>
      </c>
      <c r="M364" s="18">
        <f t="shared" si="27"/>
        <v>0</v>
      </c>
      <c r="N364" s="18">
        <f t="shared" si="27"/>
        <v>0</v>
      </c>
      <c r="O364" s="18">
        <f t="shared" si="27"/>
        <v>0</v>
      </c>
      <c r="P364" s="18">
        <f t="shared" si="27"/>
        <v>0</v>
      </c>
      <c r="Q364" s="18">
        <f t="shared" si="27"/>
        <v>0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ht="12.75">
      <c r="A365" s="4"/>
      <c r="B365" s="7" t="s">
        <v>261</v>
      </c>
      <c r="C365" s="5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9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ht="12.75">
      <c r="A366" s="10"/>
      <c r="B366" s="7" t="s">
        <v>262</v>
      </c>
      <c r="C366" s="1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9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ht="12.75">
      <c r="A367" s="10"/>
      <c r="B367" s="7" t="s">
        <v>263</v>
      </c>
      <c r="C367" s="20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16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ht="12.75">
      <c r="A368" s="10" t="s">
        <v>264</v>
      </c>
      <c r="B368" s="7" t="s">
        <v>265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ht="12.75">
      <c r="A369" s="10"/>
      <c r="B369" s="7" t="s">
        <v>266</v>
      </c>
      <c r="C369" s="4"/>
      <c r="D369" s="4"/>
      <c r="E369" s="22">
        <f>SUM(F369:G369)</f>
        <v>1</v>
      </c>
      <c r="F369" s="14">
        <v>1</v>
      </c>
      <c r="G369" s="14">
        <v>0</v>
      </c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ht="12.75">
      <c r="A370" s="10"/>
      <c r="B370" s="7">
        <v>2005</v>
      </c>
      <c r="C370" s="10"/>
      <c r="D370" s="10"/>
      <c r="E370" s="22">
        <f>SUM(F370:G370)</f>
        <v>0</v>
      </c>
      <c r="F370" s="14">
        <v>0</v>
      </c>
      <c r="G370" s="14">
        <v>0</v>
      </c>
      <c r="H370" s="23">
        <f>SUM(I370+M370)</f>
        <v>0</v>
      </c>
      <c r="I370" s="24">
        <f>SUM(J370:L370)</f>
        <v>0</v>
      </c>
      <c r="J370" s="10">
        <v>0</v>
      </c>
      <c r="K370" s="10">
        <v>0</v>
      </c>
      <c r="L370" s="10">
        <v>0</v>
      </c>
      <c r="M370" s="24">
        <f>SUM(N370:Q370)</f>
        <v>0</v>
      </c>
      <c r="N370" s="10">
        <v>0</v>
      </c>
      <c r="O370" s="10">
        <v>0</v>
      </c>
      <c r="P370" s="10">
        <v>0</v>
      </c>
      <c r="Q370" s="10">
        <v>0</v>
      </c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ht="12.75">
      <c r="A371" s="10"/>
      <c r="B371" s="7">
        <v>2006</v>
      </c>
      <c r="C371" s="13"/>
      <c r="D371" s="13"/>
      <c r="E371" s="22">
        <f>SUM(F371:G371)</f>
        <v>0</v>
      </c>
      <c r="F371" s="14">
        <v>0</v>
      </c>
      <c r="G371" s="14">
        <v>0</v>
      </c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ht="12.75">
      <c r="A372" s="13"/>
      <c r="B372" s="7">
        <v>2007</v>
      </c>
      <c r="C372" s="14"/>
      <c r="D372" s="14"/>
      <c r="E372" s="22">
        <f>SUM(F372:G372)</f>
        <v>0</v>
      </c>
      <c r="F372" s="14">
        <v>0</v>
      </c>
      <c r="G372" s="14">
        <v>0</v>
      </c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ht="12.75">
      <c r="A373" s="4"/>
      <c r="B373" s="7" t="s">
        <v>267</v>
      </c>
      <c r="C373" s="5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9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ht="12.75">
      <c r="A374" s="10"/>
      <c r="B374" s="7" t="s">
        <v>268</v>
      </c>
      <c r="C374" s="1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9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ht="12.75">
      <c r="A375" s="10"/>
      <c r="B375" s="7" t="s">
        <v>269</v>
      </c>
      <c r="C375" s="20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16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ht="12.75">
      <c r="A376" s="10" t="s">
        <v>270</v>
      </c>
      <c r="B376" s="7" t="s">
        <v>271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ht="12.75">
      <c r="A377" s="10"/>
      <c r="B377" s="7" t="s">
        <v>272</v>
      </c>
      <c r="C377" s="4"/>
      <c r="D377" s="4"/>
      <c r="E377" s="22">
        <f>SUM(F377:G377)</f>
        <v>0</v>
      </c>
      <c r="F377" s="14">
        <v>0</v>
      </c>
      <c r="G377" s="14">
        <v>0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256" ht="12.75">
      <c r="A378" s="10"/>
      <c r="B378" s="7">
        <v>2005</v>
      </c>
      <c r="C378" s="10"/>
      <c r="D378" s="10"/>
      <c r="E378" s="22">
        <f>SUM(F378:G378)</f>
        <v>0</v>
      </c>
      <c r="F378" s="14">
        <v>0</v>
      </c>
      <c r="G378" s="14">
        <v>0</v>
      </c>
      <c r="H378" s="23">
        <f>SUM(I378+M378)</f>
        <v>0</v>
      </c>
      <c r="I378" s="24">
        <f>SUM(J378:L378)</f>
        <v>0</v>
      </c>
      <c r="J378" s="10"/>
      <c r="K378" s="10"/>
      <c r="L378" s="10"/>
      <c r="M378" s="24">
        <f>SUM(N378:Q378)</f>
        <v>0</v>
      </c>
      <c r="N378" s="10"/>
      <c r="O378" s="10"/>
      <c r="P378" s="10"/>
      <c r="Q378" s="10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</row>
    <row r="379" spans="1:256" ht="12.75">
      <c r="A379" s="10"/>
      <c r="B379" s="7">
        <v>2006</v>
      </c>
      <c r="C379" s="13"/>
      <c r="D379" s="13"/>
      <c r="E379" s="22">
        <f>SUM(F379:G379)</f>
        <v>0</v>
      </c>
      <c r="F379" s="14">
        <v>0</v>
      </c>
      <c r="G379" s="14">
        <v>0</v>
      </c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</row>
    <row r="380" spans="1:256" ht="12.75">
      <c r="A380" s="13"/>
      <c r="B380" s="7">
        <v>2007</v>
      </c>
      <c r="C380" s="4"/>
      <c r="D380" s="4"/>
      <c r="E380" s="22">
        <f>SUM(F380:G380)</f>
        <v>0</v>
      </c>
      <c r="F380" s="14">
        <v>0</v>
      </c>
      <c r="G380" s="14">
        <v>0</v>
      </c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:256" ht="12.75">
      <c r="A381" s="14" t="s">
        <v>273</v>
      </c>
      <c r="B381" s="6" t="s">
        <v>274</v>
      </c>
      <c r="C381" s="6"/>
      <c r="D381" s="7"/>
      <c r="E381" s="18">
        <f aca="true" t="shared" si="28" ref="E381:Q381">SUM(E386:E389)</f>
        <v>1</v>
      </c>
      <c r="F381" s="18">
        <f t="shared" si="28"/>
        <v>1</v>
      </c>
      <c r="G381" s="18">
        <f t="shared" si="28"/>
        <v>0</v>
      </c>
      <c r="H381" s="18">
        <f t="shared" si="28"/>
        <v>0</v>
      </c>
      <c r="I381" s="18">
        <f t="shared" si="28"/>
        <v>0</v>
      </c>
      <c r="J381" s="18">
        <f t="shared" si="28"/>
        <v>0</v>
      </c>
      <c r="K381" s="18">
        <f t="shared" si="28"/>
        <v>0</v>
      </c>
      <c r="L381" s="18">
        <f t="shared" si="28"/>
        <v>0</v>
      </c>
      <c r="M381" s="18">
        <f t="shared" si="28"/>
        <v>0</v>
      </c>
      <c r="N381" s="18">
        <f t="shared" si="28"/>
        <v>0</v>
      </c>
      <c r="O381" s="18">
        <f t="shared" si="28"/>
        <v>0</v>
      </c>
      <c r="P381" s="18">
        <f t="shared" si="28"/>
        <v>0</v>
      </c>
      <c r="Q381" s="18">
        <f t="shared" si="28"/>
        <v>0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:256" ht="12.75">
      <c r="A382" s="4"/>
      <c r="B382" s="7" t="s">
        <v>275</v>
      </c>
      <c r="C382" s="11"/>
      <c r="D382" s="1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9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:256" ht="12.75">
      <c r="A383" s="10"/>
      <c r="B383" s="7" t="s">
        <v>276</v>
      </c>
      <c r="C383" s="1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9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:256" ht="12.75">
      <c r="A384" s="10"/>
      <c r="B384" s="7" t="s">
        <v>277</v>
      </c>
      <c r="C384" s="20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16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:256" ht="12.75">
      <c r="A385" s="10" t="s">
        <v>278</v>
      </c>
      <c r="B385" s="7" t="s">
        <v>279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:256" ht="12.75">
      <c r="A386" s="10"/>
      <c r="B386" s="7" t="s">
        <v>280</v>
      </c>
      <c r="C386" s="4"/>
      <c r="D386" s="4"/>
      <c r="E386" s="22">
        <f>SUM(F386:G386)</f>
        <v>1</v>
      </c>
      <c r="F386" s="14">
        <v>1</v>
      </c>
      <c r="G386" s="14">
        <v>0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:256" ht="12.75">
      <c r="A387" s="10"/>
      <c r="B387" s="7">
        <v>2005</v>
      </c>
      <c r="C387" s="10"/>
      <c r="D387" s="10"/>
      <c r="E387" s="22">
        <f>SUM(F387:G387)</f>
        <v>0</v>
      </c>
      <c r="F387" s="14">
        <v>0</v>
      </c>
      <c r="G387" s="14">
        <v>0</v>
      </c>
      <c r="H387" s="23">
        <f>SUM(I387+M387)</f>
        <v>0</v>
      </c>
      <c r="I387" s="24">
        <f>SUM(J387:L387)</f>
        <v>0</v>
      </c>
      <c r="J387" s="10"/>
      <c r="K387" s="10"/>
      <c r="L387" s="10"/>
      <c r="M387" s="24">
        <f>SUM(N387:Q387)</f>
        <v>0</v>
      </c>
      <c r="N387" s="10"/>
      <c r="O387" s="10"/>
      <c r="P387" s="10"/>
      <c r="Q387" s="10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:256" ht="12.75">
      <c r="A388" s="10"/>
      <c r="B388" s="7">
        <v>2006</v>
      </c>
      <c r="C388" s="10"/>
      <c r="D388" s="10"/>
      <c r="E388" s="22">
        <f>SUM(F388:G388)</f>
        <v>0</v>
      </c>
      <c r="F388" s="14">
        <v>0</v>
      </c>
      <c r="G388" s="14">
        <v>0</v>
      </c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 ht="12.75">
      <c r="A389" s="13"/>
      <c r="B389" s="12">
        <v>2007</v>
      </c>
      <c r="C389" s="14"/>
      <c r="D389" s="7"/>
      <c r="E389" s="25">
        <f>SUM(F389:G389)</f>
        <v>0</v>
      </c>
      <c r="F389" s="14">
        <v>0</v>
      </c>
      <c r="G389" s="14">
        <v>0</v>
      </c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 ht="12.75">
      <c r="A390" s="26"/>
      <c r="B390" s="26" t="s">
        <v>281</v>
      </c>
      <c r="C390" s="27"/>
      <c r="D390" s="28"/>
      <c r="E390" s="29">
        <f aca="true" t="shared" si="29" ref="E390:Q390">SUM(E381+E364)</f>
        <v>2</v>
      </c>
      <c r="F390" s="29">
        <f t="shared" si="29"/>
        <v>2</v>
      </c>
      <c r="G390" s="29">
        <f t="shared" si="29"/>
        <v>0</v>
      </c>
      <c r="H390" s="29">
        <f t="shared" si="29"/>
        <v>0</v>
      </c>
      <c r="I390" s="29">
        <f t="shared" si="29"/>
        <v>0</v>
      </c>
      <c r="J390" s="29">
        <f t="shared" si="29"/>
        <v>0</v>
      </c>
      <c r="K390" s="29">
        <f t="shared" si="29"/>
        <v>0</v>
      </c>
      <c r="L390" s="29">
        <f t="shared" si="29"/>
        <v>0</v>
      </c>
      <c r="M390" s="29">
        <f t="shared" si="29"/>
        <v>0</v>
      </c>
      <c r="N390" s="29">
        <f t="shared" si="29"/>
        <v>0</v>
      </c>
      <c r="O390" s="29">
        <f t="shared" si="29"/>
        <v>0</v>
      </c>
      <c r="P390" s="29">
        <f t="shared" si="29"/>
        <v>0</v>
      </c>
      <c r="Q390" s="29">
        <f t="shared" si="29"/>
        <v>0</v>
      </c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="3" customFormat="1" ht="12.75"/>
    <row r="392" s="3" customFormat="1" ht="12.75"/>
    <row r="393" s="3" customFormat="1" ht="12.75"/>
    <row r="394" s="3" customFormat="1" ht="12.75"/>
    <row r="395" spans="1:256" ht="12.75">
      <c r="A395" s="4"/>
      <c r="B395" s="4"/>
      <c r="C395" s="4"/>
      <c r="D395" s="4"/>
      <c r="E395" s="5"/>
      <c r="F395" s="6" t="s">
        <v>282</v>
      </c>
      <c r="G395" s="7"/>
      <c r="H395" s="8"/>
      <c r="I395" s="8"/>
      <c r="J395" s="8"/>
      <c r="K395" s="8"/>
      <c r="L395" s="8"/>
      <c r="M395" s="8"/>
      <c r="N395" s="8"/>
      <c r="O395" s="8"/>
      <c r="P395" s="8"/>
      <c r="Q395" s="9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 ht="12.75">
      <c r="A396" s="10"/>
      <c r="B396" s="10"/>
      <c r="C396" s="10"/>
      <c r="D396" s="10"/>
      <c r="E396" s="10"/>
      <c r="F396" s="10"/>
      <c r="G396" s="11"/>
      <c r="H396" s="6"/>
      <c r="I396" s="8"/>
      <c r="J396" s="8"/>
      <c r="K396" s="8"/>
      <c r="L396" s="8"/>
      <c r="M396" s="8"/>
      <c r="N396" s="8"/>
      <c r="O396" s="8"/>
      <c r="P396" s="8"/>
      <c r="Q396" s="9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:256" ht="12.75">
      <c r="A397" s="10"/>
      <c r="B397" s="10"/>
      <c r="C397" s="10"/>
      <c r="D397" s="10"/>
      <c r="E397" s="10"/>
      <c r="F397" s="10"/>
      <c r="G397" s="10"/>
      <c r="H397" s="11"/>
      <c r="I397" s="5"/>
      <c r="J397" s="8"/>
      <c r="K397" s="8"/>
      <c r="L397" s="8"/>
      <c r="M397" s="8"/>
      <c r="N397" s="8"/>
      <c r="O397" s="8"/>
      <c r="P397" s="8"/>
      <c r="Q397" s="9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</row>
    <row r="398" spans="1:256" ht="12.75">
      <c r="A398" s="10"/>
      <c r="B398" s="10"/>
      <c r="C398" s="10"/>
      <c r="D398" s="10"/>
      <c r="E398" s="10"/>
      <c r="F398" s="10"/>
      <c r="G398" s="10"/>
      <c r="H398" s="11"/>
      <c r="I398" s="6"/>
      <c r="J398" s="8"/>
      <c r="K398" s="8"/>
      <c r="L398" s="8"/>
      <c r="M398" s="6"/>
      <c r="N398" s="8"/>
      <c r="O398" s="8"/>
      <c r="P398" s="8"/>
      <c r="Q398" s="9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 ht="12.75">
      <c r="A399" s="10"/>
      <c r="B399" s="10"/>
      <c r="C399" s="10"/>
      <c r="D399" s="10"/>
      <c r="E399" s="10"/>
      <c r="F399" s="10"/>
      <c r="G399" s="10"/>
      <c r="H399" s="10"/>
      <c r="I399" s="11"/>
      <c r="J399" s="6"/>
      <c r="K399" s="12"/>
      <c r="L399" s="7"/>
      <c r="M399" s="1"/>
      <c r="N399" s="6"/>
      <c r="O399" s="12"/>
      <c r="P399" s="12"/>
      <c r="Q399" s="7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0"/>
      <c r="M400" s="10"/>
      <c r="N400" s="11"/>
      <c r="O400" s="13"/>
      <c r="P400" s="13"/>
      <c r="Q400" s="1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 ht="12.75">
      <c r="A401" s="14"/>
      <c r="B401" s="14"/>
      <c r="C401" s="14"/>
      <c r="D401" s="14"/>
      <c r="E401" s="14"/>
      <c r="F401" s="15" t="s">
        <v>283</v>
      </c>
      <c r="G401" s="14"/>
      <c r="H401" s="15" t="s">
        <v>284</v>
      </c>
      <c r="I401" s="14" t="s">
        <v>285</v>
      </c>
      <c r="J401" s="14"/>
      <c r="K401" s="6"/>
      <c r="L401" s="6"/>
      <c r="M401" s="12" t="s">
        <v>286</v>
      </c>
      <c r="N401" s="7"/>
      <c r="O401" s="16"/>
      <c r="P401" s="13"/>
      <c r="Q401" s="1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:256" ht="12.75">
      <c r="A402" s="14">
        <v>1</v>
      </c>
      <c r="B402" s="14">
        <v>2</v>
      </c>
      <c r="C402" s="4">
        <v>3</v>
      </c>
      <c r="D402" s="4">
        <v>4</v>
      </c>
      <c r="E402" s="14">
        <v>5</v>
      </c>
      <c r="F402" s="14">
        <v>6</v>
      </c>
      <c r="G402" s="14">
        <v>7</v>
      </c>
      <c r="H402" s="14">
        <v>8</v>
      </c>
      <c r="I402" s="14">
        <v>9</v>
      </c>
      <c r="J402" s="14">
        <v>10</v>
      </c>
      <c r="K402" s="14">
        <v>11</v>
      </c>
      <c r="L402" s="13">
        <v>12</v>
      </c>
      <c r="M402" s="13">
        <v>13</v>
      </c>
      <c r="N402" s="13">
        <v>14</v>
      </c>
      <c r="O402" s="14">
        <v>15</v>
      </c>
      <c r="P402" s="14">
        <v>16</v>
      </c>
      <c r="Q402" s="14">
        <v>17</v>
      </c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</row>
    <row r="403" spans="1:256" ht="12.75">
      <c r="A403" s="17" t="s">
        <v>287</v>
      </c>
      <c r="B403" s="6" t="s">
        <v>288</v>
      </c>
      <c r="C403" s="6"/>
      <c r="D403" s="7"/>
      <c r="E403" s="18">
        <f aca="true" t="shared" si="30" ref="E403:Q403">SUM(E408:E419)</f>
        <v>1</v>
      </c>
      <c r="F403" s="18">
        <f t="shared" si="30"/>
        <v>1</v>
      </c>
      <c r="G403" s="18">
        <f t="shared" si="30"/>
        <v>0</v>
      </c>
      <c r="H403" s="18">
        <f t="shared" si="30"/>
        <v>0</v>
      </c>
      <c r="I403" s="18">
        <f t="shared" si="30"/>
        <v>0</v>
      </c>
      <c r="J403" s="18">
        <f t="shared" si="30"/>
        <v>0</v>
      </c>
      <c r="K403" s="18">
        <f t="shared" si="30"/>
        <v>0</v>
      </c>
      <c r="L403" s="18">
        <f t="shared" si="30"/>
        <v>0</v>
      </c>
      <c r="M403" s="18">
        <f t="shared" si="30"/>
        <v>0</v>
      </c>
      <c r="N403" s="18">
        <f t="shared" si="30"/>
        <v>0</v>
      </c>
      <c r="O403" s="18">
        <f t="shared" si="30"/>
        <v>0</v>
      </c>
      <c r="P403" s="18">
        <f t="shared" si="30"/>
        <v>0</v>
      </c>
      <c r="Q403" s="18">
        <f t="shared" si="30"/>
        <v>0</v>
      </c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:256" ht="12.75">
      <c r="A404" s="4"/>
      <c r="B404" s="7" t="s">
        <v>289</v>
      </c>
      <c r="C404" s="5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9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:256" ht="12.75">
      <c r="A405" s="10"/>
      <c r="B405" s="7" t="s">
        <v>290</v>
      </c>
      <c r="C405" s="1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9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</row>
    <row r="406" spans="1:256" ht="12.75">
      <c r="A406" s="10"/>
      <c r="B406" s="7" t="s">
        <v>291</v>
      </c>
      <c r="C406" s="20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16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</row>
    <row r="407" spans="1:256" ht="12.75">
      <c r="A407" s="10" t="s">
        <v>292</v>
      </c>
      <c r="B407" s="7" t="s">
        <v>293</v>
      </c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 ht="12.75">
      <c r="A408" s="10"/>
      <c r="B408" s="7" t="s">
        <v>294</v>
      </c>
      <c r="C408" s="4"/>
      <c r="D408" s="4"/>
      <c r="E408" s="22">
        <f>SUM(F408:G408)</f>
        <v>1</v>
      </c>
      <c r="F408" s="14">
        <v>1</v>
      </c>
      <c r="G408" s="14">
        <v>0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</row>
    <row r="409" spans="1:256" ht="12.75">
      <c r="A409" s="10"/>
      <c r="B409" s="7">
        <v>2005</v>
      </c>
      <c r="C409" s="10"/>
      <c r="D409" s="10"/>
      <c r="E409" s="22">
        <f>SUM(F409:G409)</f>
        <v>0</v>
      </c>
      <c r="F409" s="14">
        <v>0</v>
      </c>
      <c r="G409" s="14">
        <v>0</v>
      </c>
      <c r="H409" s="23">
        <f>SUM(I409+M409)</f>
        <v>0</v>
      </c>
      <c r="I409" s="24">
        <f>SUM(J409:L409)</f>
        <v>0</v>
      </c>
      <c r="J409" s="10">
        <v>0</v>
      </c>
      <c r="K409" s="10">
        <v>0</v>
      </c>
      <c r="L409" s="10">
        <v>0</v>
      </c>
      <c r="M409" s="24">
        <f>SUM(N409:Q409)</f>
        <v>0</v>
      </c>
      <c r="N409" s="10">
        <v>0</v>
      </c>
      <c r="O409" s="10">
        <v>0</v>
      </c>
      <c r="P409" s="10">
        <v>0</v>
      </c>
      <c r="Q409" s="10">
        <v>0</v>
      </c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1:256" ht="12.75">
      <c r="A410" s="10"/>
      <c r="B410" s="7">
        <v>2006</v>
      </c>
      <c r="C410" s="13"/>
      <c r="D410" s="13"/>
      <c r="E410" s="22">
        <f>SUM(F410:G410)</f>
        <v>0</v>
      </c>
      <c r="F410" s="14">
        <v>0</v>
      </c>
      <c r="G410" s="14">
        <v>0</v>
      </c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</row>
    <row r="411" spans="1:256" ht="12.75">
      <c r="A411" s="13"/>
      <c r="B411" s="7">
        <v>2007</v>
      </c>
      <c r="C411" s="14"/>
      <c r="D411" s="14"/>
      <c r="E411" s="22">
        <f>SUM(F411:G411)</f>
        <v>0</v>
      </c>
      <c r="F411" s="14">
        <v>0</v>
      </c>
      <c r="G411" s="14">
        <v>0</v>
      </c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1:256" ht="12.75">
      <c r="A412" s="4"/>
      <c r="B412" s="7" t="s">
        <v>295</v>
      </c>
      <c r="C412" s="5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9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1:256" ht="12.75">
      <c r="A413" s="10"/>
      <c r="B413" s="7" t="s">
        <v>296</v>
      </c>
      <c r="C413" s="1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9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1:256" ht="12.75">
      <c r="A414" s="10"/>
      <c r="B414" s="7" t="s">
        <v>297</v>
      </c>
      <c r="C414" s="20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16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:256" ht="12.75">
      <c r="A415" s="10" t="s">
        <v>298</v>
      </c>
      <c r="B415" s="7" t="s">
        <v>299</v>
      </c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1:256" ht="12.75">
      <c r="A416" s="10"/>
      <c r="B416" s="7" t="s">
        <v>300</v>
      </c>
      <c r="C416" s="4"/>
      <c r="D416" s="4"/>
      <c r="E416" s="22">
        <f>SUM(F416:G416)</f>
        <v>0</v>
      </c>
      <c r="F416" s="14">
        <v>0</v>
      </c>
      <c r="G416" s="14">
        <v>0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1:256" ht="12.75">
      <c r="A417" s="10"/>
      <c r="B417" s="7">
        <v>2005</v>
      </c>
      <c r="C417" s="10"/>
      <c r="D417" s="10"/>
      <c r="E417" s="22">
        <f>SUM(F417:G417)</f>
        <v>0</v>
      </c>
      <c r="F417" s="14">
        <v>0</v>
      </c>
      <c r="G417" s="14">
        <v>0</v>
      </c>
      <c r="H417" s="23">
        <f>SUM(I417+M417)</f>
        <v>0</v>
      </c>
      <c r="I417" s="24">
        <f>SUM(J417:L417)</f>
        <v>0</v>
      </c>
      <c r="J417" s="10"/>
      <c r="K417" s="10"/>
      <c r="L417" s="10"/>
      <c r="M417" s="24">
        <f>SUM(N417:Q417)</f>
        <v>0</v>
      </c>
      <c r="N417" s="10"/>
      <c r="O417" s="10"/>
      <c r="P417" s="10"/>
      <c r="Q417" s="10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1:256" ht="12.75">
      <c r="A418" s="10"/>
      <c r="B418" s="7">
        <v>2006</v>
      </c>
      <c r="C418" s="13"/>
      <c r="D418" s="13"/>
      <c r="E418" s="22">
        <f>SUM(F418:G418)</f>
        <v>0</v>
      </c>
      <c r="F418" s="14">
        <v>0</v>
      </c>
      <c r="G418" s="14">
        <v>0</v>
      </c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1:256" ht="12.75">
      <c r="A419" s="13"/>
      <c r="B419" s="7">
        <v>2007</v>
      </c>
      <c r="C419" s="4"/>
      <c r="D419" s="4"/>
      <c r="E419" s="22">
        <f>SUM(F419:G419)</f>
        <v>0</v>
      </c>
      <c r="F419" s="14">
        <v>0</v>
      </c>
      <c r="G419" s="14">
        <v>0</v>
      </c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1:256" ht="12.75">
      <c r="A420" s="14" t="s">
        <v>301</v>
      </c>
      <c r="B420" s="6" t="s">
        <v>302</v>
      </c>
      <c r="C420" s="6"/>
      <c r="D420" s="7"/>
      <c r="E420" s="18">
        <f aca="true" t="shared" si="31" ref="E420:Q420">SUM(E425:E428)</f>
        <v>1</v>
      </c>
      <c r="F420" s="18">
        <f t="shared" si="31"/>
        <v>1</v>
      </c>
      <c r="G420" s="18">
        <f t="shared" si="31"/>
        <v>0</v>
      </c>
      <c r="H420" s="18">
        <f t="shared" si="31"/>
        <v>0</v>
      </c>
      <c r="I420" s="18">
        <f t="shared" si="31"/>
        <v>0</v>
      </c>
      <c r="J420" s="18">
        <f t="shared" si="31"/>
        <v>0</v>
      </c>
      <c r="K420" s="18">
        <f t="shared" si="31"/>
        <v>0</v>
      </c>
      <c r="L420" s="18">
        <f t="shared" si="31"/>
        <v>0</v>
      </c>
      <c r="M420" s="18">
        <f t="shared" si="31"/>
        <v>0</v>
      </c>
      <c r="N420" s="18">
        <f t="shared" si="31"/>
        <v>0</v>
      </c>
      <c r="O420" s="18">
        <f t="shared" si="31"/>
        <v>0</v>
      </c>
      <c r="P420" s="18">
        <f t="shared" si="31"/>
        <v>0</v>
      </c>
      <c r="Q420" s="18">
        <f t="shared" si="31"/>
        <v>0</v>
      </c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1:256" ht="12.75">
      <c r="A421" s="4"/>
      <c r="B421" s="7" t="s">
        <v>303</v>
      </c>
      <c r="C421" s="11"/>
      <c r="D421" s="1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9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:256" ht="12.75">
      <c r="A422" s="10"/>
      <c r="B422" s="7" t="s">
        <v>304</v>
      </c>
      <c r="C422" s="1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9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1:256" ht="12.75">
      <c r="A423" s="10"/>
      <c r="B423" s="7" t="s">
        <v>305</v>
      </c>
      <c r="C423" s="20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16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  <row r="424" spans="1:256" ht="12.75">
      <c r="A424" s="10" t="s">
        <v>306</v>
      </c>
      <c r="B424" s="7" t="s">
        <v>307</v>
      </c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1:256" ht="12.75">
      <c r="A425" s="10"/>
      <c r="B425" s="7" t="s">
        <v>308</v>
      </c>
      <c r="C425" s="4"/>
      <c r="D425" s="4"/>
      <c r="E425" s="22">
        <f>SUM(F425:G425)</f>
        <v>1</v>
      </c>
      <c r="F425" s="14">
        <v>1</v>
      </c>
      <c r="G425" s="14">
        <v>0</v>
      </c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1:256" ht="12.75">
      <c r="A426" s="10"/>
      <c r="B426" s="7">
        <v>2005</v>
      </c>
      <c r="C426" s="10"/>
      <c r="D426" s="10"/>
      <c r="E426" s="22">
        <f>SUM(F426:G426)</f>
        <v>0</v>
      </c>
      <c r="F426" s="14">
        <v>0</v>
      </c>
      <c r="G426" s="14">
        <v>0</v>
      </c>
      <c r="H426" s="23">
        <f>SUM(I426+M426)</f>
        <v>0</v>
      </c>
      <c r="I426" s="24">
        <f>SUM(J426:L426)</f>
        <v>0</v>
      </c>
      <c r="J426" s="10"/>
      <c r="K426" s="10"/>
      <c r="L426" s="10"/>
      <c r="M426" s="24">
        <f>SUM(N426:Q426)</f>
        <v>0</v>
      </c>
      <c r="N426" s="10"/>
      <c r="O426" s="10"/>
      <c r="P426" s="10"/>
      <c r="Q426" s="10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</row>
    <row r="427" spans="1:256" ht="12.75">
      <c r="A427" s="10"/>
      <c r="B427" s="7">
        <v>2006</v>
      </c>
      <c r="C427" s="10"/>
      <c r="D427" s="10"/>
      <c r="E427" s="22">
        <f>SUM(F427:G427)</f>
        <v>0</v>
      </c>
      <c r="F427" s="14">
        <v>0</v>
      </c>
      <c r="G427" s="14">
        <v>0</v>
      </c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1:256" ht="12.75">
      <c r="A428" s="13"/>
      <c r="B428" s="12">
        <v>2007</v>
      </c>
      <c r="C428" s="14"/>
      <c r="D428" s="7"/>
      <c r="E428" s="25">
        <f>SUM(F428:G428)</f>
        <v>0</v>
      </c>
      <c r="F428" s="14">
        <v>0</v>
      </c>
      <c r="G428" s="14">
        <v>0</v>
      </c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1:256" ht="12.75">
      <c r="A429" s="26"/>
      <c r="B429" s="26" t="s">
        <v>309</v>
      </c>
      <c r="C429" s="27"/>
      <c r="D429" s="28"/>
      <c r="E429" s="29">
        <f aca="true" t="shared" si="32" ref="E429:Q429">SUM(E420+E403)</f>
        <v>2</v>
      </c>
      <c r="F429" s="29">
        <f t="shared" si="32"/>
        <v>2</v>
      </c>
      <c r="G429" s="29">
        <f t="shared" si="32"/>
        <v>0</v>
      </c>
      <c r="H429" s="29">
        <f t="shared" si="32"/>
        <v>0</v>
      </c>
      <c r="I429" s="29">
        <f t="shared" si="32"/>
        <v>0</v>
      </c>
      <c r="J429" s="29">
        <f t="shared" si="32"/>
        <v>0</v>
      </c>
      <c r="K429" s="29">
        <f t="shared" si="32"/>
        <v>0</v>
      </c>
      <c r="L429" s="29">
        <f t="shared" si="32"/>
        <v>0</v>
      </c>
      <c r="M429" s="29">
        <f t="shared" si="32"/>
        <v>0</v>
      </c>
      <c r="N429" s="29">
        <f t="shared" si="32"/>
        <v>0</v>
      </c>
      <c r="O429" s="29">
        <f t="shared" si="32"/>
        <v>0</v>
      </c>
      <c r="P429" s="29">
        <f t="shared" si="32"/>
        <v>0</v>
      </c>
      <c r="Q429" s="29">
        <f t="shared" si="32"/>
        <v>0</v>
      </c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="3" customFormat="1" ht="12.75"/>
    <row r="431" s="3" customFormat="1" ht="12.75"/>
    <row r="432" s="3" customFormat="1" ht="12.75"/>
    <row r="433" s="3" customFormat="1" ht="12.75"/>
    <row r="434" spans="1:256" ht="12.75">
      <c r="A434" s="4"/>
      <c r="B434" s="4"/>
      <c r="C434" s="4"/>
      <c r="D434" s="4"/>
      <c r="E434" s="5"/>
      <c r="F434" s="6" t="s">
        <v>310</v>
      </c>
      <c r="G434" s="7"/>
      <c r="H434" s="8"/>
      <c r="I434" s="8"/>
      <c r="J434" s="8"/>
      <c r="K434" s="8"/>
      <c r="L434" s="8"/>
      <c r="M434" s="8"/>
      <c r="N434" s="8"/>
      <c r="O434" s="8"/>
      <c r="P434" s="8"/>
      <c r="Q434" s="9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1:256" ht="12.75">
      <c r="A435" s="10"/>
      <c r="B435" s="10"/>
      <c r="C435" s="10"/>
      <c r="D435" s="10"/>
      <c r="E435" s="10"/>
      <c r="F435" s="10"/>
      <c r="G435" s="11"/>
      <c r="H435" s="6"/>
      <c r="I435" s="8"/>
      <c r="J435" s="8"/>
      <c r="K435" s="8"/>
      <c r="L435" s="8"/>
      <c r="M435" s="8"/>
      <c r="N435" s="8"/>
      <c r="O435" s="8"/>
      <c r="P435" s="8"/>
      <c r="Q435" s="9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1:256" ht="12.75">
      <c r="A436" s="10"/>
      <c r="B436" s="10"/>
      <c r="C436" s="10"/>
      <c r="D436" s="10"/>
      <c r="E436" s="10"/>
      <c r="F436" s="10"/>
      <c r="G436" s="10"/>
      <c r="H436" s="11"/>
      <c r="I436" s="5"/>
      <c r="J436" s="8"/>
      <c r="K436" s="8"/>
      <c r="L436" s="8"/>
      <c r="M436" s="8"/>
      <c r="N436" s="8"/>
      <c r="O436" s="8"/>
      <c r="P436" s="8"/>
      <c r="Q436" s="9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  <row r="437" spans="1:256" ht="12.75">
      <c r="A437" s="10"/>
      <c r="B437" s="10"/>
      <c r="C437" s="10"/>
      <c r="D437" s="10"/>
      <c r="E437" s="10"/>
      <c r="F437" s="10"/>
      <c r="G437" s="10"/>
      <c r="H437" s="11"/>
      <c r="I437" s="6"/>
      <c r="J437" s="8"/>
      <c r="K437" s="8"/>
      <c r="L437" s="8"/>
      <c r="M437" s="6"/>
      <c r="N437" s="8"/>
      <c r="O437" s="8"/>
      <c r="P437" s="8"/>
      <c r="Q437" s="9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</row>
    <row r="438" spans="1:256" ht="12.75">
      <c r="A438" s="10"/>
      <c r="B438" s="10"/>
      <c r="C438" s="10"/>
      <c r="D438" s="10"/>
      <c r="E438" s="10"/>
      <c r="F438" s="10"/>
      <c r="G438" s="10"/>
      <c r="H438" s="10"/>
      <c r="I438" s="11"/>
      <c r="J438" s="6"/>
      <c r="K438" s="12"/>
      <c r="L438" s="7"/>
      <c r="M438" s="1"/>
      <c r="N438" s="6"/>
      <c r="O438" s="12"/>
      <c r="P438" s="12"/>
      <c r="Q438" s="7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</row>
    <row r="439" spans="1:256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0"/>
      <c r="M439" s="10"/>
      <c r="N439" s="11"/>
      <c r="O439" s="13"/>
      <c r="P439" s="13"/>
      <c r="Q439" s="1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</row>
    <row r="440" spans="1:256" ht="12.75">
      <c r="A440" s="14"/>
      <c r="B440" s="14"/>
      <c r="C440" s="14"/>
      <c r="D440" s="14"/>
      <c r="E440" s="14"/>
      <c r="F440" s="15" t="s">
        <v>311</v>
      </c>
      <c r="G440" s="14"/>
      <c r="H440" s="15" t="s">
        <v>312</v>
      </c>
      <c r="I440" s="14" t="s">
        <v>313</v>
      </c>
      <c r="J440" s="14"/>
      <c r="K440" s="6"/>
      <c r="L440" s="6"/>
      <c r="M440" s="12" t="s">
        <v>314</v>
      </c>
      <c r="N440" s="7"/>
      <c r="O440" s="16"/>
      <c r="P440" s="13"/>
      <c r="Q440" s="1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</row>
    <row r="441" spans="1:256" ht="12.75">
      <c r="A441" s="14">
        <v>1</v>
      </c>
      <c r="B441" s="14">
        <v>2</v>
      </c>
      <c r="C441" s="4">
        <v>3</v>
      </c>
      <c r="D441" s="4">
        <v>4</v>
      </c>
      <c r="E441" s="14">
        <v>5</v>
      </c>
      <c r="F441" s="14">
        <v>6</v>
      </c>
      <c r="G441" s="14">
        <v>7</v>
      </c>
      <c r="H441" s="14">
        <v>8</v>
      </c>
      <c r="I441" s="14">
        <v>9</v>
      </c>
      <c r="J441" s="14">
        <v>10</v>
      </c>
      <c r="K441" s="14">
        <v>11</v>
      </c>
      <c r="L441" s="13">
        <v>12</v>
      </c>
      <c r="M441" s="13">
        <v>13</v>
      </c>
      <c r="N441" s="13">
        <v>14</v>
      </c>
      <c r="O441" s="14">
        <v>15</v>
      </c>
      <c r="P441" s="14">
        <v>16</v>
      </c>
      <c r="Q441" s="14">
        <v>17</v>
      </c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</row>
    <row r="442" spans="1:256" ht="12.75">
      <c r="A442" s="17" t="s">
        <v>315</v>
      </c>
      <c r="B442" s="6" t="s">
        <v>316</v>
      </c>
      <c r="C442" s="6"/>
      <c r="D442" s="7"/>
      <c r="E442" s="18">
        <f aca="true" t="shared" si="33" ref="E442:Q442">SUM(E447:E458)</f>
        <v>1</v>
      </c>
      <c r="F442" s="18">
        <f t="shared" si="33"/>
        <v>1</v>
      </c>
      <c r="G442" s="18">
        <f t="shared" si="33"/>
        <v>0</v>
      </c>
      <c r="H442" s="18">
        <f t="shared" si="33"/>
        <v>0</v>
      </c>
      <c r="I442" s="18">
        <f t="shared" si="33"/>
        <v>0</v>
      </c>
      <c r="J442" s="18">
        <f t="shared" si="33"/>
        <v>0</v>
      </c>
      <c r="K442" s="18">
        <f t="shared" si="33"/>
        <v>0</v>
      </c>
      <c r="L442" s="18">
        <f t="shared" si="33"/>
        <v>0</v>
      </c>
      <c r="M442" s="18">
        <f t="shared" si="33"/>
        <v>0</v>
      </c>
      <c r="N442" s="18">
        <f t="shared" si="33"/>
        <v>0</v>
      </c>
      <c r="O442" s="18">
        <f t="shared" si="33"/>
        <v>0</v>
      </c>
      <c r="P442" s="18">
        <f t="shared" si="33"/>
        <v>0</v>
      </c>
      <c r="Q442" s="18">
        <f t="shared" si="33"/>
        <v>0</v>
      </c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</row>
    <row r="443" spans="1:256" ht="12.75">
      <c r="A443" s="4"/>
      <c r="B443" s="7" t="s">
        <v>317</v>
      </c>
      <c r="C443" s="5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9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</row>
    <row r="444" spans="1:256" ht="12.75">
      <c r="A444" s="10"/>
      <c r="B444" s="7" t="s">
        <v>318</v>
      </c>
      <c r="C444" s="1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9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</row>
    <row r="445" spans="1:256" ht="12.75">
      <c r="A445" s="10"/>
      <c r="B445" s="7" t="s">
        <v>319</v>
      </c>
      <c r="C445" s="20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16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</row>
    <row r="446" spans="1:256" ht="12.75">
      <c r="A446" s="10" t="s">
        <v>320</v>
      </c>
      <c r="B446" s="7" t="s">
        <v>321</v>
      </c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</row>
    <row r="447" spans="1:256" ht="12.75">
      <c r="A447" s="10"/>
      <c r="B447" s="7" t="s">
        <v>322</v>
      </c>
      <c r="C447" s="4"/>
      <c r="D447" s="4"/>
      <c r="E447" s="22">
        <f>SUM(F447:G447)</f>
        <v>1</v>
      </c>
      <c r="F447" s="14">
        <v>1</v>
      </c>
      <c r="G447" s="14">
        <v>0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</row>
    <row r="448" spans="1:256" ht="12.75">
      <c r="A448" s="10"/>
      <c r="B448" s="7">
        <v>2005</v>
      </c>
      <c r="C448" s="10"/>
      <c r="D448" s="10"/>
      <c r="E448" s="22">
        <f>SUM(F448:G448)</f>
        <v>0</v>
      </c>
      <c r="F448" s="14">
        <v>0</v>
      </c>
      <c r="G448" s="14">
        <v>0</v>
      </c>
      <c r="H448" s="23">
        <f>SUM(I448+M448)</f>
        <v>0</v>
      </c>
      <c r="I448" s="24">
        <f>SUM(J448:L448)</f>
        <v>0</v>
      </c>
      <c r="J448" s="10">
        <v>0</v>
      </c>
      <c r="K448" s="10">
        <v>0</v>
      </c>
      <c r="L448" s="10">
        <v>0</v>
      </c>
      <c r="M448" s="24">
        <f>SUM(N448:Q448)</f>
        <v>0</v>
      </c>
      <c r="N448" s="10">
        <v>0</v>
      </c>
      <c r="O448" s="10">
        <v>0</v>
      </c>
      <c r="P448" s="10">
        <v>0</v>
      </c>
      <c r="Q448" s="10">
        <v>0</v>
      </c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  <c r="IV448" s="3"/>
    </row>
    <row r="449" spans="1:256" ht="12.75">
      <c r="A449" s="10"/>
      <c r="B449" s="7">
        <v>2006</v>
      </c>
      <c r="C449" s="13"/>
      <c r="D449" s="13"/>
      <c r="E449" s="22">
        <f>SUM(F449:G449)</f>
        <v>0</v>
      </c>
      <c r="F449" s="14">
        <v>0</v>
      </c>
      <c r="G449" s="14">
        <v>0</v>
      </c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</row>
    <row r="450" spans="1:256" ht="12.75">
      <c r="A450" s="13"/>
      <c r="B450" s="7">
        <v>2007</v>
      </c>
      <c r="C450" s="14"/>
      <c r="D450" s="14"/>
      <c r="E450" s="22">
        <f>SUM(F450:G450)</f>
        <v>0</v>
      </c>
      <c r="F450" s="14">
        <v>0</v>
      </c>
      <c r="G450" s="14">
        <v>0</v>
      </c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</row>
    <row r="451" spans="1:256" ht="12.75">
      <c r="A451" s="4"/>
      <c r="B451" s="7" t="s">
        <v>323</v>
      </c>
      <c r="C451" s="5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9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</row>
    <row r="452" spans="1:256" ht="12.75">
      <c r="A452" s="10"/>
      <c r="B452" s="7" t="s">
        <v>324</v>
      </c>
      <c r="C452" s="1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9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</row>
    <row r="453" spans="1:256" ht="12.75">
      <c r="A453" s="10"/>
      <c r="B453" s="7" t="s">
        <v>325</v>
      </c>
      <c r="C453" s="20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16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</row>
    <row r="454" spans="1:256" ht="12.75">
      <c r="A454" s="10" t="s">
        <v>326</v>
      </c>
      <c r="B454" s="7" t="s">
        <v>327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  <c r="IV454" s="3"/>
    </row>
    <row r="455" spans="1:256" ht="12.75">
      <c r="A455" s="10"/>
      <c r="B455" s="7" t="s">
        <v>328</v>
      </c>
      <c r="C455" s="4"/>
      <c r="D455" s="4"/>
      <c r="E455" s="22">
        <f>SUM(F455:G455)</f>
        <v>0</v>
      </c>
      <c r="F455" s="14">
        <v>0</v>
      </c>
      <c r="G455" s="14">
        <v>0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</row>
    <row r="456" spans="1:256" ht="12.75">
      <c r="A456" s="10"/>
      <c r="B456" s="7">
        <v>2005</v>
      </c>
      <c r="C456" s="10"/>
      <c r="D456" s="10"/>
      <c r="E456" s="22">
        <f>SUM(F456:G456)</f>
        <v>0</v>
      </c>
      <c r="F456" s="14">
        <v>0</v>
      </c>
      <c r="G456" s="14">
        <v>0</v>
      </c>
      <c r="H456" s="23">
        <f>SUM(I456+M456)</f>
        <v>0</v>
      </c>
      <c r="I456" s="24">
        <f>SUM(J456:L456)</f>
        <v>0</v>
      </c>
      <c r="J456" s="10"/>
      <c r="K456" s="10"/>
      <c r="L456" s="10"/>
      <c r="M456" s="24">
        <f>SUM(N456:Q456)</f>
        <v>0</v>
      </c>
      <c r="N456" s="10"/>
      <c r="O456" s="10"/>
      <c r="P456" s="10"/>
      <c r="Q456" s="10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</row>
    <row r="457" spans="1:256" ht="12.75">
      <c r="A457" s="10"/>
      <c r="B457" s="7">
        <v>2006</v>
      </c>
      <c r="C457" s="13"/>
      <c r="D457" s="13"/>
      <c r="E457" s="22">
        <f>SUM(F457:G457)</f>
        <v>0</v>
      </c>
      <c r="F457" s="14">
        <v>0</v>
      </c>
      <c r="G457" s="14">
        <v>0</v>
      </c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</row>
    <row r="458" spans="1:256" ht="12.75">
      <c r="A458" s="13"/>
      <c r="B458" s="7">
        <v>2007</v>
      </c>
      <c r="C458" s="4"/>
      <c r="D458" s="4"/>
      <c r="E458" s="22">
        <f>SUM(F458:G458)</f>
        <v>0</v>
      </c>
      <c r="F458" s="14">
        <v>0</v>
      </c>
      <c r="G458" s="14">
        <v>0</v>
      </c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</row>
    <row r="459" spans="1:256" ht="12.75">
      <c r="A459" s="14" t="s">
        <v>329</v>
      </c>
      <c r="B459" s="6" t="s">
        <v>330</v>
      </c>
      <c r="C459" s="6"/>
      <c r="D459" s="7"/>
      <c r="E459" s="18">
        <f aca="true" t="shared" si="34" ref="E459:Q459">SUM(E464:E467)</f>
        <v>1</v>
      </c>
      <c r="F459" s="18">
        <f t="shared" si="34"/>
        <v>1</v>
      </c>
      <c r="G459" s="18">
        <f t="shared" si="34"/>
        <v>0</v>
      </c>
      <c r="H459" s="18">
        <f t="shared" si="34"/>
        <v>0</v>
      </c>
      <c r="I459" s="18">
        <f t="shared" si="34"/>
        <v>0</v>
      </c>
      <c r="J459" s="18">
        <f t="shared" si="34"/>
        <v>0</v>
      </c>
      <c r="K459" s="18">
        <f t="shared" si="34"/>
        <v>0</v>
      </c>
      <c r="L459" s="18">
        <f t="shared" si="34"/>
        <v>0</v>
      </c>
      <c r="M459" s="18">
        <f t="shared" si="34"/>
        <v>0</v>
      </c>
      <c r="N459" s="18">
        <f t="shared" si="34"/>
        <v>0</v>
      </c>
      <c r="O459" s="18">
        <f t="shared" si="34"/>
        <v>0</v>
      </c>
      <c r="P459" s="18">
        <f t="shared" si="34"/>
        <v>0</v>
      </c>
      <c r="Q459" s="18">
        <f t="shared" si="34"/>
        <v>0</v>
      </c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</row>
    <row r="460" spans="1:256" ht="12.75">
      <c r="A460" s="4"/>
      <c r="B460" s="7" t="s">
        <v>331</v>
      </c>
      <c r="C460" s="11"/>
      <c r="D460" s="1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9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</row>
    <row r="461" spans="1:256" ht="12.75">
      <c r="A461" s="10"/>
      <c r="B461" s="7" t="s">
        <v>332</v>
      </c>
      <c r="C461" s="1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9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</row>
    <row r="462" spans="1:256" ht="12.75">
      <c r="A462" s="10"/>
      <c r="B462" s="7" t="s">
        <v>333</v>
      </c>
      <c r="C462" s="20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16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</row>
    <row r="463" spans="1:256" ht="12.75">
      <c r="A463" s="10" t="s">
        <v>334</v>
      </c>
      <c r="B463" s="7" t="s">
        <v>335</v>
      </c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</row>
    <row r="464" spans="1:256" ht="12.75">
      <c r="A464" s="10"/>
      <c r="B464" s="7" t="s">
        <v>336</v>
      </c>
      <c r="C464" s="4"/>
      <c r="D464" s="4"/>
      <c r="E464" s="22">
        <f>SUM(F464:G464)</f>
        <v>1</v>
      </c>
      <c r="F464" s="14">
        <v>1</v>
      </c>
      <c r="G464" s="14">
        <v>0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</row>
    <row r="465" spans="1:256" ht="12.75">
      <c r="A465" s="10"/>
      <c r="B465" s="7">
        <v>2005</v>
      </c>
      <c r="C465" s="10"/>
      <c r="D465" s="10"/>
      <c r="E465" s="22">
        <f>SUM(F465:G465)</f>
        <v>0</v>
      </c>
      <c r="F465" s="14">
        <v>0</v>
      </c>
      <c r="G465" s="14">
        <v>0</v>
      </c>
      <c r="H465" s="23">
        <f>SUM(I465+M465)</f>
        <v>0</v>
      </c>
      <c r="I465" s="24">
        <f>SUM(J465:L465)</f>
        <v>0</v>
      </c>
      <c r="J465" s="10"/>
      <c r="K465" s="10"/>
      <c r="L465" s="10"/>
      <c r="M465" s="24">
        <f>SUM(N465:Q465)</f>
        <v>0</v>
      </c>
      <c r="N465" s="10"/>
      <c r="O465" s="10"/>
      <c r="P465" s="10"/>
      <c r="Q465" s="10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</row>
    <row r="466" spans="1:256" ht="12.75">
      <c r="A466" s="10"/>
      <c r="B466" s="7">
        <v>2006</v>
      </c>
      <c r="C466" s="10"/>
      <c r="D466" s="10"/>
      <c r="E466" s="22">
        <f>SUM(F466:G466)</f>
        <v>0</v>
      </c>
      <c r="F466" s="14">
        <v>0</v>
      </c>
      <c r="G466" s="14">
        <v>0</v>
      </c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</row>
    <row r="467" spans="1:256" ht="12.75">
      <c r="A467" s="13"/>
      <c r="B467" s="12">
        <v>2007</v>
      </c>
      <c r="C467" s="14"/>
      <c r="D467" s="7"/>
      <c r="E467" s="25">
        <f>SUM(F467:G467)</f>
        <v>0</v>
      </c>
      <c r="F467" s="14">
        <v>0</v>
      </c>
      <c r="G467" s="14">
        <v>0</v>
      </c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</row>
    <row r="468" spans="1:256" ht="12.75">
      <c r="A468" s="26"/>
      <c r="B468" s="26" t="s">
        <v>337</v>
      </c>
      <c r="C468" s="27"/>
      <c r="D468" s="28"/>
      <c r="E468" s="29">
        <f aca="true" t="shared" si="35" ref="E468:Q468">SUM(E459+E442)</f>
        <v>2</v>
      </c>
      <c r="F468" s="29">
        <f t="shared" si="35"/>
        <v>2</v>
      </c>
      <c r="G468" s="29">
        <f t="shared" si="35"/>
        <v>0</v>
      </c>
      <c r="H468" s="29">
        <f t="shared" si="35"/>
        <v>0</v>
      </c>
      <c r="I468" s="29">
        <f t="shared" si="35"/>
        <v>0</v>
      </c>
      <c r="J468" s="29">
        <f t="shared" si="35"/>
        <v>0</v>
      </c>
      <c r="K468" s="29">
        <f t="shared" si="35"/>
        <v>0</v>
      </c>
      <c r="L468" s="29">
        <f t="shared" si="35"/>
        <v>0</v>
      </c>
      <c r="M468" s="29">
        <f t="shared" si="35"/>
        <v>0</v>
      </c>
      <c r="N468" s="29">
        <f t="shared" si="35"/>
        <v>0</v>
      </c>
      <c r="O468" s="29">
        <f t="shared" si="35"/>
        <v>0</v>
      </c>
      <c r="P468" s="29">
        <f t="shared" si="35"/>
        <v>0</v>
      </c>
      <c r="Q468" s="29">
        <f t="shared" si="35"/>
        <v>0</v>
      </c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</row>
  </sheetData>
  <sheetProtection/>
  <printOptions/>
  <pageMargins left="0.7875" right="0.7875" top="0.7875" bottom="0.7875" header="0.5" footer="0.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1"/>
  <sheetViews>
    <sheetView tabSelected="1" view="pageBreakPreview" zoomScale="120" zoomScaleNormal="110" zoomScaleSheetLayoutView="120" zoomScalePageLayoutView="0" workbookViewId="0" topLeftCell="E1">
      <selection activeCell="Q3" sqref="Q3"/>
    </sheetView>
  </sheetViews>
  <sheetFormatPr defaultColWidth="9.140625" defaultRowHeight="12.75"/>
  <cols>
    <col min="1" max="1" width="3.421875" style="38" customWidth="1"/>
    <col min="2" max="2" width="15.00390625" style="38" customWidth="1"/>
    <col min="3" max="3" width="6.00390625" style="38" customWidth="1"/>
    <col min="4" max="4" width="7.28125" style="38" customWidth="1"/>
    <col min="5" max="5" width="9.8515625" style="38" customWidth="1"/>
    <col min="6" max="6" width="9.57421875" style="38" customWidth="1"/>
    <col min="7" max="7" width="9.00390625" style="38" customWidth="1"/>
    <col min="8" max="8" width="9.140625" style="38" customWidth="1"/>
    <col min="9" max="9" width="8.421875" style="38" customWidth="1"/>
    <col min="10" max="10" width="8.57421875" style="38" customWidth="1"/>
    <col min="11" max="11" width="7.140625" style="38" customWidth="1"/>
    <col min="12" max="12" width="8.28125" style="38" customWidth="1"/>
    <col min="13" max="13" width="8.8515625" style="38" customWidth="1"/>
    <col min="14" max="14" width="6.00390625" style="38" customWidth="1"/>
    <col min="15" max="15" width="9.28125" style="38" customWidth="1"/>
    <col min="16" max="16" width="6.7109375" style="38" customWidth="1"/>
    <col min="17" max="17" width="9.28125" style="38" customWidth="1"/>
    <col min="18" max="18" width="9.140625" style="38" customWidth="1"/>
    <col min="19" max="19" width="10.421875" style="38" bestFit="1" customWidth="1"/>
    <col min="20" max="16384" width="9.140625" style="38" customWidth="1"/>
  </cols>
  <sheetData>
    <row r="1" spans="1:14" ht="8.25">
      <c r="A1" s="34"/>
      <c r="B1" s="34"/>
      <c r="C1" s="35"/>
      <c r="D1" s="35"/>
      <c r="E1" s="36"/>
      <c r="F1" s="36"/>
      <c r="G1" s="36"/>
      <c r="H1" s="36"/>
      <c r="I1" s="36"/>
      <c r="J1" s="36"/>
      <c r="L1" s="35"/>
      <c r="M1" s="35"/>
      <c r="N1" s="37" t="s">
        <v>477</v>
      </c>
    </row>
    <row r="2" spans="1:17" ht="8.25">
      <c r="A2" s="34"/>
      <c r="B2" s="34"/>
      <c r="C2" s="35"/>
      <c r="D2" s="35"/>
      <c r="E2" s="36"/>
      <c r="F2" s="36"/>
      <c r="G2" s="36"/>
      <c r="H2" s="36"/>
      <c r="I2" s="36"/>
      <c r="J2" s="36"/>
      <c r="K2" s="177" t="s">
        <v>411</v>
      </c>
      <c r="L2" s="177"/>
      <c r="M2" s="177"/>
      <c r="N2" s="177" t="s">
        <v>483</v>
      </c>
      <c r="P2" s="177"/>
      <c r="Q2" s="177"/>
    </row>
    <row r="3" spans="1:17" ht="8.25">
      <c r="A3" s="34"/>
      <c r="B3" s="34"/>
      <c r="C3" s="35"/>
      <c r="D3" s="35"/>
      <c r="E3" s="36"/>
      <c r="F3" s="36"/>
      <c r="G3" s="36"/>
      <c r="H3" s="36"/>
      <c r="I3" s="36"/>
      <c r="J3" s="36"/>
      <c r="K3" s="34"/>
      <c r="L3" s="35"/>
      <c r="M3" s="35"/>
      <c r="N3" s="34" t="s">
        <v>476</v>
      </c>
      <c r="Q3" s="34"/>
    </row>
    <row r="4" spans="1:10" ht="8.25">
      <c r="A4" s="34"/>
      <c r="B4" s="35"/>
      <c r="C4" s="35"/>
      <c r="D4" s="36"/>
      <c r="E4" s="36"/>
      <c r="G4" s="36"/>
      <c r="H4" s="36" t="s">
        <v>338</v>
      </c>
      <c r="I4" s="36"/>
      <c r="J4" s="36"/>
    </row>
    <row r="5" spans="2:17" ht="12" customHeight="1">
      <c r="B5" s="36" t="s">
        <v>422</v>
      </c>
      <c r="C5" s="36"/>
      <c r="D5" s="35"/>
      <c r="E5" s="35"/>
      <c r="F5" s="36"/>
      <c r="G5" s="36"/>
      <c r="H5" s="35"/>
      <c r="I5" s="35"/>
      <c r="J5" s="35"/>
      <c r="K5" s="35"/>
      <c r="L5" s="35"/>
      <c r="M5" s="34"/>
      <c r="O5" s="34"/>
      <c r="P5" s="34"/>
      <c r="Q5" s="34"/>
    </row>
    <row r="6" spans="1:17" ht="12" customHeight="1">
      <c r="A6" s="39"/>
      <c r="B6" s="40"/>
      <c r="C6" s="41"/>
      <c r="D6" s="42"/>
      <c r="E6" s="43"/>
      <c r="F6" s="44" t="s">
        <v>339</v>
      </c>
      <c r="G6" s="40"/>
      <c r="H6" s="45"/>
      <c r="I6" s="46"/>
      <c r="J6" s="46" t="s">
        <v>340</v>
      </c>
      <c r="K6" s="46"/>
      <c r="L6" s="46"/>
      <c r="M6" s="46"/>
      <c r="N6" s="46"/>
      <c r="O6" s="46"/>
      <c r="P6" s="46"/>
      <c r="Q6" s="141"/>
    </row>
    <row r="7" spans="1:17" ht="10.5" customHeight="1">
      <c r="A7" s="48"/>
      <c r="B7" s="37"/>
      <c r="C7" s="49"/>
      <c r="D7" s="50"/>
      <c r="E7" s="51"/>
      <c r="F7" s="52"/>
      <c r="G7" s="42"/>
      <c r="H7" s="53"/>
      <c r="I7" s="54"/>
      <c r="J7" s="54" t="s">
        <v>424</v>
      </c>
      <c r="K7" s="54"/>
      <c r="L7" s="54"/>
      <c r="M7" s="54"/>
      <c r="N7" s="54"/>
      <c r="O7" s="54"/>
      <c r="P7" s="54"/>
      <c r="Q7" s="101"/>
    </row>
    <row r="8" spans="1:17" ht="10.5" customHeight="1">
      <c r="A8" s="48"/>
      <c r="B8" s="37"/>
      <c r="C8" s="49"/>
      <c r="D8" s="50"/>
      <c r="E8" s="51"/>
      <c r="F8" s="34"/>
      <c r="G8" s="51"/>
      <c r="H8" s="55"/>
      <c r="I8" s="34"/>
      <c r="J8" s="34" t="s">
        <v>341</v>
      </c>
      <c r="K8" s="34"/>
      <c r="L8" s="34"/>
      <c r="M8" s="34"/>
      <c r="N8" s="34"/>
      <c r="O8" s="34"/>
      <c r="P8" s="34"/>
      <c r="Q8" s="130"/>
    </row>
    <row r="9" spans="1:17" ht="20.25" customHeight="1">
      <c r="A9" s="48" t="s">
        <v>415</v>
      </c>
      <c r="B9" s="56" t="s">
        <v>342</v>
      </c>
      <c r="C9" s="49"/>
      <c r="D9" s="50"/>
      <c r="E9" s="51"/>
      <c r="F9" s="34"/>
      <c r="G9" s="51"/>
      <c r="H9" s="57"/>
      <c r="I9" s="307" t="s">
        <v>343</v>
      </c>
      <c r="J9" s="308"/>
      <c r="K9" s="308"/>
      <c r="L9" s="314"/>
      <c r="M9" s="312" t="s">
        <v>423</v>
      </c>
      <c r="N9" s="308"/>
      <c r="O9" s="308"/>
      <c r="P9" s="308"/>
      <c r="Q9" s="313"/>
    </row>
    <row r="10" spans="1:17" ht="9.75" customHeight="1">
      <c r="A10" s="48"/>
      <c r="B10" s="34"/>
      <c r="C10" s="49"/>
      <c r="D10" s="50"/>
      <c r="E10" s="60"/>
      <c r="F10" s="34"/>
      <c r="G10" s="51"/>
      <c r="H10" s="57"/>
      <c r="I10" s="61"/>
      <c r="J10" s="59" t="s">
        <v>416</v>
      </c>
      <c r="K10" s="40"/>
      <c r="L10" s="40"/>
      <c r="M10" s="48"/>
      <c r="N10" s="62" t="s">
        <v>416</v>
      </c>
      <c r="O10" s="62"/>
      <c r="P10" s="37"/>
      <c r="Q10" s="117"/>
    </row>
    <row r="11" spans="1:18" ht="64.5" customHeight="1">
      <c r="A11" s="48"/>
      <c r="B11" s="64"/>
      <c r="C11" s="49" t="s">
        <v>344</v>
      </c>
      <c r="D11" s="65" t="s">
        <v>345</v>
      </c>
      <c r="E11" s="66" t="s">
        <v>346</v>
      </c>
      <c r="F11" s="67" t="s">
        <v>347</v>
      </c>
      <c r="G11" s="66" t="s">
        <v>423</v>
      </c>
      <c r="H11" s="55" t="s">
        <v>348</v>
      </c>
      <c r="I11" s="68" t="s">
        <v>349</v>
      </c>
      <c r="J11" s="41" t="s">
        <v>394</v>
      </c>
      <c r="K11" s="41" t="s">
        <v>395</v>
      </c>
      <c r="L11" s="69" t="s">
        <v>352</v>
      </c>
      <c r="M11" s="68" t="s">
        <v>349</v>
      </c>
      <c r="N11" s="41" t="s">
        <v>417</v>
      </c>
      <c r="O11" s="41" t="s">
        <v>350</v>
      </c>
      <c r="P11" s="41" t="s">
        <v>351</v>
      </c>
      <c r="Q11" s="164" t="s">
        <v>353</v>
      </c>
      <c r="R11" s="143"/>
    </row>
    <row r="12" spans="1:17" ht="11.25" customHeight="1">
      <c r="A12" s="72"/>
      <c r="B12" s="72"/>
      <c r="C12" s="72"/>
      <c r="D12" s="64"/>
      <c r="E12" s="73" t="s">
        <v>3</v>
      </c>
      <c r="F12" s="72"/>
      <c r="G12" s="64"/>
      <c r="H12" s="74" t="s">
        <v>4</v>
      </c>
      <c r="I12" s="72" t="s">
        <v>5</v>
      </c>
      <c r="J12" s="72"/>
      <c r="K12" s="72"/>
      <c r="L12" s="72"/>
      <c r="M12" s="75" t="s">
        <v>6</v>
      </c>
      <c r="N12" s="72"/>
      <c r="O12" s="72"/>
      <c r="P12" s="72"/>
      <c r="Q12" s="165"/>
    </row>
    <row r="13" spans="1:17" ht="10.5" customHeight="1">
      <c r="A13" s="191">
        <v>1</v>
      </c>
      <c r="B13" s="191">
        <v>2</v>
      </c>
      <c r="C13" s="192">
        <v>3</v>
      </c>
      <c r="D13" s="192">
        <v>4</v>
      </c>
      <c r="E13" s="191">
        <v>5</v>
      </c>
      <c r="F13" s="191">
        <v>6</v>
      </c>
      <c r="G13" s="191">
        <v>7</v>
      </c>
      <c r="H13" s="191">
        <v>8</v>
      </c>
      <c r="I13" s="191">
        <v>9</v>
      </c>
      <c r="J13" s="191">
        <v>10</v>
      </c>
      <c r="K13" s="191">
        <v>11</v>
      </c>
      <c r="L13" s="191">
        <v>12</v>
      </c>
      <c r="M13" s="191">
        <v>13</v>
      </c>
      <c r="N13" s="191">
        <v>14</v>
      </c>
      <c r="O13" s="191">
        <v>15</v>
      </c>
      <c r="P13" s="191">
        <v>16</v>
      </c>
      <c r="Q13" s="193">
        <v>17</v>
      </c>
    </row>
    <row r="14" spans="3:17" ht="9.75" customHeight="1" hidden="1">
      <c r="C14" s="76"/>
      <c r="Q14" s="76"/>
    </row>
    <row r="15" spans="1:17" ht="15" customHeight="1">
      <c r="A15" s="77"/>
      <c r="B15" s="78" t="s">
        <v>8</v>
      </c>
      <c r="C15" s="78"/>
      <c r="D15" s="79"/>
      <c r="E15" s="161">
        <f aca="true" t="shared" si="0" ref="E15:Q15">E117</f>
        <v>14750990</v>
      </c>
      <c r="F15" s="161">
        <f t="shared" si="0"/>
        <v>2965601</v>
      </c>
      <c r="G15" s="161">
        <f t="shared" si="0"/>
        <v>11785389</v>
      </c>
      <c r="H15" s="161">
        <f t="shared" si="0"/>
        <v>14750990</v>
      </c>
      <c r="I15" s="161">
        <f t="shared" si="0"/>
        <v>2965601</v>
      </c>
      <c r="J15" s="161">
        <f t="shared" si="0"/>
        <v>2965601</v>
      </c>
      <c r="K15" s="161">
        <f t="shared" si="0"/>
        <v>0</v>
      </c>
      <c r="L15" s="161">
        <f t="shared" si="0"/>
        <v>0</v>
      </c>
      <c r="M15" s="161">
        <f t="shared" si="0"/>
        <v>11785389</v>
      </c>
      <c r="N15" s="161">
        <f t="shared" si="0"/>
        <v>0</v>
      </c>
      <c r="O15" s="161">
        <f t="shared" si="0"/>
        <v>11135839</v>
      </c>
      <c r="P15" s="161">
        <f t="shared" si="0"/>
        <v>0</v>
      </c>
      <c r="Q15" s="161">
        <f t="shared" si="0"/>
        <v>649550</v>
      </c>
    </row>
    <row r="16" spans="1:19" ht="15" customHeight="1">
      <c r="A16" s="77"/>
      <c r="B16" s="80" t="s">
        <v>408</v>
      </c>
      <c r="C16" s="81"/>
      <c r="D16" s="82"/>
      <c r="E16" s="162">
        <f aca="true" t="shared" si="1" ref="E16:Q16">E33+E49+E66+E73+E81+E89+E41+E97+E105</f>
        <v>1533099</v>
      </c>
      <c r="F16" s="162">
        <f t="shared" si="1"/>
        <v>302632</v>
      </c>
      <c r="G16" s="162">
        <f t="shared" si="1"/>
        <v>1230467</v>
      </c>
      <c r="H16" s="162">
        <f t="shared" si="1"/>
        <v>1533099</v>
      </c>
      <c r="I16" s="162">
        <f t="shared" si="1"/>
        <v>302632</v>
      </c>
      <c r="J16" s="162">
        <f t="shared" si="1"/>
        <v>53950</v>
      </c>
      <c r="K16" s="162">
        <f t="shared" si="1"/>
        <v>0</v>
      </c>
      <c r="L16" s="162">
        <f t="shared" si="1"/>
        <v>248682</v>
      </c>
      <c r="M16" s="162">
        <f t="shared" si="1"/>
        <v>1230467</v>
      </c>
      <c r="N16" s="162">
        <f t="shared" si="1"/>
        <v>0</v>
      </c>
      <c r="O16" s="162">
        <f t="shared" si="1"/>
        <v>0</v>
      </c>
      <c r="P16" s="162">
        <f t="shared" si="1"/>
        <v>0</v>
      </c>
      <c r="Q16" s="162">
        <f t="shared" si="1"/>
        <v>1230467</v>
      </c>
      <c r="S16" s="144"/>
    </row>
    <row r="17" spans="1:17" ht="15" customHeight="1">
      <c r="A17" s="83"/>
      <c r="B17" s="84" t="s">
        <v>410</v>
      </c>
      <c r="C17" s="85"/>
      <c r="D17" s="86"/>
      <c r="E17" s="163">
        <f>E15+E16</f>
        <v>16284089</v>
      </c>
      <c r="F17" s="163">
        <f aca="true" t="shared" si="2" ref="F17:Q17">F15+F16</f>
        <v>3268233</v>
      </c>
      <c r="G17" s="163">
        <f t="shared" si="2"/>
        <v>13015856</v>
      </c>
      <c r="H17" s="163">
        <f t="shared" si="2"/>
        <v>16284089</v>
      </c>
      <c r="I17" s="163">
        <f t="shared" si="2"/>
        <v>3268233</v>
      </c>
      <c r="J17" s="163">
        <f t="shared" si="2"/>
        <v>3019551</v>
      </c>
      <c r="K17" s="163">
        <f t="shared" si="2"/>
        <v>0</v>
      </c>
      <c r="L17" s="163">
        <f t="shared" si="2"/>
        <v>248682</v>
      </c>
      <c r="M17" s="163">
        <f t="shared" si="2"/>
        <v>13015856</v>
      </c>
      <c r="N17" s="163">
        <f t="shared" si="2"/>
        <v>0</v>
      </c>
      <c r="O17" s="163">
        <f t="shared" si="2"/>
        <v>11135839</v>
      </c>
      <c r="P17" s="163">
        <f t="shared" si="2"/>
        <v>0</v>
      </c>
      <c r="Q17" s="163">
        <f t="shared" si="2"/>
        <v>1880017</v>
      </c>
    </row>
    <row r="18" spans="1:17" ht="15" customHeight="1">
      <c r="A18" s="83"/>
      <c r="B18" s="87" t="s">
        <v>406</v>
      </c>
      <c r="C18" s="182"/>
      <c r="D18" s="183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166"/>
    </row>
    <row r="19" spans="1:17" ht="8.25" hidden="1">
      <c r="A19" s="39"/>
      <c r="B19" s="92" t="s">
        <v>354</v>
      </c>
      <c r="C19" s="90"/>
      <c r="D19" s="34"/>
      <c r="E19" s="37"/>
      <c r="F19" s="34"/>
      <c r="G19" s="37"/>
      <c r="H19" s="34"/>
      <c r="I19" s="37"/>
      <c r="J19" s="37"/>
      <c r="K19" s="157">
        <v>0</v>
      </c>
      <c r="L19" s="37"/>
      <c r="M19" s="37"/>
      <c r="N19" s="158">
        <v>0</v>
      </c>
      <c r="O19" s="37"/>
      <c r="P19" s="37"/>
      <c r="Q19" s="117"/>
    </row>
    <row r="20" spans="1:17" ht="8.25" hidden="1">
      <c r="A20" s="48"/>
      <c r="B20" s="99" t="s">
        <v>392</v>
      </c>
      <c r="C20" s="90"/>
      <c r="D20" s="37"/>
      <c r="E20" s="37"/>
      <c r="F20" s="37"/>
      <c r="G20" s="37"/>
      <c r="H20" s="37"/>
      <c r="I20" s="37"/>
      <c r="J20" s="37"/>
      <c r="K20" s="157">
        <v>0</v>
      </c>
      <c r="L20" s="37"/>
      <c r="M20" s="37"/>
      <c r="N20" s="158">
        <v>0</v>
      </c>
      <c r="O20" s="37"/>
      <c r="P20" s="37"/>
      <c r="Q20" s="117"/>
    </row>
    <row r="21" spans="1:17" ht="8.25" hidden="1">
      <c r="A21" s="90"/>
      <c r="B21" s="91" t="s">
        <v>358</v>
      </c>
      <c r="C21" s="100"/>
      <c r="D21" s="101"/>
      <c r="E21" s="34"/>
      <c r="F21" s="34"/>
      <c r="G21" s="34"/>
      <c r="H21" s="34"/>
      <c r="I21" s="34"/>
      <c r="J21" s="34"/>
      <c r="K21" s="157">
        <v>0</v>
      </c>
      <c r="L21" s="34"/>
      <c r="M21" s="34"/>
      <c r="N21" s="158">
        <v>0</v>
      </c>
      <c r="O21" s="34"/>
      <c r="P21" s="34"/>
      <c r="Q21" s="117"/>
    </row>
    <row r="22" spans="1:17" ht="8.25" hidden="1">
      <c r="A22" s="48" t="s">
        <v>355</v>
      </c>
      <c r="B22" s="92" t="s">
        <v>393</v>
      </c>
      <c r="C22" s="48"/>
      <c r="D22" s="90"/>
      <c r="E22" s="93"/>
      <c r="F22" s="54"/>
      <c r="G22" s="54"/>
      <c r="H22" s="54"/>
      <c r="I22" s="54"/>
      <c r="J22" s="54"/>
      <c r="K22" s="157">
        <v>0</v>
      </c>
      <c r="L22" s="54"/>
      <c r="M22" s="54"/>
      <c r="N22" s="158">
        <v>0</v>
      </c>
      <c r="O22" s="54"/>
      <c r="P22" s="54"/>
      <c r="Q22" s="101"/>
    </row>
    <row r="23" spans="1:17" ht="8.25" hidden="1">
      <c r="A23" s="48"/>
      <c r="B23" s="58" t="s">
        <v>391</v>
      </c>
      <c r="C23" s="39"/>
      <c r="D23" s="39"/>
      <c r="E23" s="102">
        <f>SUM(F23:G23)</f>
        <v>0</v>
      </c>
      <c r="F23" s="95">
        <v>0</v>
      </c>
      <c r="G23" s="95">
        <v>0</v>
      </c>
      <c r="H23" s="96"/>
      <c r="I23" s="96"/>
      <c r="J23" s="96"/>
      <c r="K23" s="157">
        <v>0</v>
      </c>
      <c r="L23" s="96"/>
      <c r="M23" s="96"/>
      <c r="N23" s="158">
        <v>0</v>
      </c>
      <c r="O23" s="96"/>
      <c r="P23" s="96"/>
      <c r="Q23" s="168"/>
    </row>
    <row r="24" spans="1:17" ht="8.25" hidden="1">
      <c r="A24" s="48"/>
      <c r="B24" s="58">
        <v>2005</v>
      </c>
      <c r="C24" s="48"/>
      <c r="D24" s="48"/>
      <c r="E24" s="103">
        <f>SUM(F24:G24)</f>
        <v>15000</v>
      </c>
      <c r="F24" s="94">
        <v>15000</v>
      </c>
      <c r="G24" s="94">
        <v>0</v>
      </c>
      <c r="H24" s="104">
        <v>15000</v>
      </c>
      <c r="I24" s="105">
        <v>0</v>
      </c>
      <c r="J24" s="96"/>
      <c r="K24" s="157">
        <v>0</v>
      </c>
      <c r="L24" s="96">
        <v>15000</v>
      </c>
      <c r="M24" s="105">
        <v>0</v>
      </c>
      <c r="N24" s="158">
        <v>0</v>
      </c>
      <c r="O24" s="96"/>
      <c r="P24" s="96"/>
      <c r="Q24" s="168">
        <v>0</v>
      </c>
    </row>
    <row r="25" spans="1:17" ht="8.25" hidden="1">
      <c r="A25" s="48"/>
      <c r="B25" s="58">
        <v>2006</v>
      </c>
      <c r="C25" s="48"/>
      <c r="D25" s="48"/>
      <c r="E25" s="103">
        <f>SUM(F25:G25)</f>
        <v>985000</v>
      </c>
      <c r="F25" s="94">
        <v>235000</v>
      </c>
      <c r="G25" s="94">
        <v>750000</v>
      </c>
      <c r="H25" s="95"/>
      <c r="I25" s="95"/>
      <c r="J25" s="95"/>
      <c r="K25" s="157">
        <v>0</v>
      </c>
      <c r="L25" s="95"/>
      <c r="M25" s="95"/>
      <c r="N25" s="158">
        <v>0</v>
      </c>
      <c r="O25" s="95"/>
      <c r="P25" s="95"/>
      <c r="Q25" s="169"/>
    </row>
    <row r="26" spans="1:17" ht="8.25" hidden="1">
      <c r="A26" s="64"/>
      <c r="B26" s="58">
        <v>2007</v>
      </c>
      <c r="C26" s="64"/>
      <c r="D26" s="64"/>
      <c r="E26" s="103">
        <f>SUM(F26:G26)</f>
        <v>0</v>
      </c>
      <c r="F26" s="94">
        <v>0</v>
      </c>
      <c r="G26" s="94">
        <v>0</v>
      </c>
      <c r="H26" s="94"/>
      <c r="I26" s="94"/>
      <c r="J26" s="94"/>
      <c r="K26" s="157">
        <v>0</v>
      </c>
      <c r="L26" s="94"/>
      <c r="M26" s="94"/>
      <c r="N26" s="158">
        <v>0</v>
      </c>
      <c r="O26" s="94"/>
      <c r="P26" s="94"/>
      <c r="Q26" s="170"/>
    </row>
    <row r="27" spans="1:17" ht="8.25">
      <c r="A27" s="39"/>
      <c r="B27" s="34" t="s">
        <v>444</v>
      </c>
      <c r="C27" s="34"/>
      <c r="D27" s="34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22"/>
    </row>
    <row r="28" spans="1:17" ht="8.25">
      <c r="A28" s="90"/>
      <c r="B28" s="50" t="s">
        <v>446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17"/>
    </row>
    <row r="29" spans="1:17" ht="8.25">
      <c r="A29" s="224"/>
      <c r="B29" s="208" t="s">
        <v>447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17"/>
    </row>
    <row r="30" spans="1:17" ht="8.25">
      <c r="A30" s="224" t="s">
        <v>397</v>
      </c>
      <c r="B30" s="225" t="s">
        <v>448</v>
      </c>
      <c r="C30" s="34"/>
      <c r="D30" s="34"/>
      <c r="E30" s="34"/>
      <c r="F30" s="34"/>
      <c r="G30" s="34"/>
      <c r="H30" s="34"/>
      <c r="I30" s="34"/>
      <c r="J30" s="34"/>
      <c r="K30" s="106"/>
      <c r="L30" s="106"/>
      <c r="M30" s="106"/>
      <c r="N30" s="106"/>
      <c r="O30" s="106"/>
      <c r="P30" s="106"/>
      <c r="Q30" s="118"/>
    </row>
    <row r="31" spans="1:17" ht="8.25">
      <c r="A31" s="48"/>
      <c r="B31" s="59" t="s">
        <v>425</v>
      </c>
      <c r="C31" s="170"/>
      <c r="D31" s="226"/>
      <c r="E31" s="227"/>
      <c r="F31" s="228"/>
      <c r="G31" s="228"/>
      <c r="H31" s="229"/>
      <c r="I31" s="230"/>
      <c r="J31" s="231"/>
      <c r="K31" s="107"/>
      <c r="L31" s="107"/>
      <c r="M31" s="107"/>
      <c r="N31" s="107"/>
      <c r="O31" s="107"/>
      <c r="P31" s="107"/>
      <c r="Q31" s="171"/>
    </row>
    <row r="32" spans="1:17" ht="8.25">
      <c r="A32" s="48"/>
      <c r="B32" s="108">
        <v>2008</v>
      </c>
      <c r="C32" s="170"/>
      <c r="D32" s="109"/>
      <c r="E32" s="150"/>
      <c r="F32" s="151"/>
      <c r="G32" s="151"/>
      <c r="H32" s="146"/>
      <c r="I32" s="157"/>
      <c r="J32" s="149"/>
      <c r="K32" s="149"/>
      <c r="L32" s="149"/>
      <c r="M32" s="149"/>
      <c r="N32" s="149"/>
      <c r="O32" s="149"/>
      <c r="P32" s="149"/>
      <c r="Q32" s="149"/>
    </row>
    <row r="33" spans="1:17" ht="8.25">
      <c r="A33" s="301"/>
      <c r="B33" s="110">
        <v>2009</v>
      </c>
      <c r="C33" s="170"/>
      <c r="D33" s="109" t="s">
        <v>403</v>
      </c>
      <c r="E33" s="150">
        <f>SUM(F33:G33)</f>
        <v>0</v>
      </c>
      <c r="F33" s="152">
        <f>I33</f>
        <v>0</v>
      </c>
      <c r="G33" s="181">
        <f>M33</f>
        <v>0</v>
      </c>
      <c r="H33" s="146">
        <f>I33+M33</f>
        <v>0</v>
      </c>
      <c r="I33" s="157">
        <f>J33+K33+L33</f>
        <v>0</v>
      </c>
      <c r="J33" s="151">
        <f>52615-52615</f>
        <v>0</v>
      </c>
      <c r="K33" s="152">
        <v>0</v>
      </c>
      <c r="L33" s="152">
        <v>0</v>
      </c>
      <c r="M33" s="178">
        <f>SUM(N33:Q33)</f>
        <v>0</v>
      </c>
      <c r="N33" s="152">
        <v>0</v>
      </c>
      <c r="O33" s="152">
        <v>0</v>
      </c>
      <c r="P33" s="152">
        <v>0</v>
      </c>
      <c r="Q33" s="181">
        <f>298150-298150</f>
        <v>0</v>
      </c>
    </row>
    <row r="34" spans="1:17" ht="8.25">
      <c r="A34" s="302"/>
      <c r="B34" s="111">
        <v>2010</v>
      </c>
      <c r="C34" s="187"/>
      <c r="D34" s="109"/>
      <c r="E34" s="153"/>
      <c r="F34" s="154"/>
      <c r="G34" s="155"/>
      <c r="H34" s="154"/>
      <c r="I34" s="154"/>
      <c r="J34" s="154"/>
      <c r="K34" s="148"/>
      <c r="L34" s="148"/>
      <c r="M34" s="154"/>
      <c r="N34" s="148"/>
      <c r="O34" s="148"/>
      <c r="P34" s="148"/>
      <c r="Q34" s="172"/>
    </row>
    <row r="35" spans="1:18" s="233" customFormat="1" ht="8.25">
      <c r="A35" s="47"/>
      <c r="B35" s="45" t="s">
        <v>444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41"/>
      <c r="R35" s="216"/>
    </row>
    <row r="36" spans="1:17" ht="8.25">
      <c r="A36" s="51"/>
      <c r="B36" s="34" t="s">
        <v>441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117"/>
    </row>
    <row r="37" spans="1:17" ht="8.25">
      <c r="A37" s="51"/>
      <c r="B37" s="34" t="s">
        <v>442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117"/>
    </row>
    <row r="38" spans="1:17" ht="8.25">
      <c r="A38" s="51" t="s">
        <v>398</v>
      </c>
      <c r="B38" s="34" t="s">
        <v>443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118"/>
    </row>
    <row r="39" spans="1:17" ht="8.25">
      <c r="A39" s="51"/>
      <c r="B39" s="210" t="s">
        <v>425</v>
      </c>
      <c r="C39" s="98"/>
      <c r="D39" s="71"/>
      <c r="E39" s="15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7"/>
    </row>
    <row r="40" spans="1:17" ht="8.25">
      <c r="A40" s="51"/>
      <c r="B40" s="108">
        <v>2008</v>
      </c>
      <c r="C40" s="109"/>
      <c r="D40" s="71"/>
      <c r="E40" s="194"/>
      <c r="F40" s="146"/>
      <c r="G40" s="146"/>
      <c r="H40" s="146"/>
      <c r="I40" s="157"/>
      <c r="J40" s="146"/>
      <c r="K40" s="146"/>
      <c r="L40" s="146"/>
      <c r="M40" s="146"/>
      <c r="N40" s="146"/>
      <c r="O40" s="146"/>
      <c r="P40" s="146"/>
      <c r="Q40" s="146"/>
    </row>
    <row r="41" spans="1:17" ht="8.25">
      <c r="A41" s="51"/>
      <c r="B41" s="110">
        <v>2009</v>
      </c>
      <c r="C41" s="98"/>
      <c r="D41" s="109" t="s">
        <v>421</v>
      </c>
      <c r="E41" s="159">
        <f>SUM(F41:G41)</f>
        <v>0</v>
      </c>
      <c r="F41" s="146">
        <f>I41</f>
        <v>0</v>
      </c>
      <c r="G41" s="146">
        <f>M41</f>
        <v>0</v>
      </c>
      <c r="H41" s="146">
        <f>I41+M41</f>
        <v>0</v>
      </c>
      <c r="I41" s="157">
        <f>J41+K41+L41</f>
        <v>0</v>
      </c>
      <c r="J41" s="146">
        <f>22500-22500</f>
        <v>0</v>
      </c>
      <c r="K41" s="146">
        <v>0</v>
      </c>
      <c r="L41" s="146">
        <v>0</v>
      </c>
      <c r="M41" s="146">
        <f>N41+O41+P41+Q41</f>
        <v>0</v>
      </c>
      <c r="N41" s="146">
        <v>0</v>
      </c>
      <c r="O41" s="146">
        <v>0</v>
      </c>
      <c r="P41" s="146">
        <v>0</v>
      </c>
      <c r="Q41" s="146">
        <f>127500-127500</f>
        <v>0</v>
      </c>
    </row>
    <row r="42" spans="1:17" ht="8.25">
      <c r="A42" s="63"/>
      <c r="B42" s="111">
        <v>2010</v>
      </c>
      <c r="C42" s="98"/>
      <c r="D42" s="109"/>
      <c r="E42" s="159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ht="8.25">
      <c r="A43" s="47"/>
      <c r="B43" s="45" t="s">
        <v>439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122"/>
    </row>
    <row r="44" spans="1:17" ht="8.25">
      <c r="A44" s="51"/>
      <c r="B44" s="50" t="s">
        <v>440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223"/>
    </row>
    <row r="45" spans="1:17" ht="8.25">
      <c r="A45" s="51"/>
      <c r="B45" s="38" t="s">
        <v>445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117"/>
    </row>
    <row r="46" spans="1:17" ht="8.25">
      <c r="A46" s="51" t="s">
        <v>399</v>
      </c>
      <c r="B46" s="119" t="s">
        <v>438</v>
      </c>
      <c r="C46" s="120"/>
      <c r="D46" s="121"/>
      <c r="E46" s="106"/>
      <c r="F46" s="106"/>
      <c r="G46" s="106"/>
      <c r="H46" s="106"/>
      <c r="I46" s="116"/>
      <c r="J46" s="116"/>
      <c r="K46" s="106"/>
      <c r="L46" s="106"/>
      <c r="M46" s="106"/>
      <c r="N46" s="106"/>
      <c r="O46" s="106"/>
      <c r="P46" s="106"/>
      <c r="Q46" s="118"/>
    </row>
    <row r="47" spans="1:17" ht="8.25">
      <c r="A47" s="51"/>
      <c r="B47" s="62" t="s">
        <v>425</v>
      </c>
      <c r="C47" s="98"/>
      <c r="D47" s="71"/>
      <c r="E47" s="159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8.25">
      <c r="A48" s="51"/>
      <c r="B48" s="108">
        <v>2008</v>
      </c>
      <c r="C48" s="98"/>
      <c r="D48" s="109"/>
      <c r="E48" s="159"/>
      <c r="F48" s="146"/>
      <c r="G48" s="146"/>
      <c r="H48" s="190"/>
      <c r="I48" s="190"/>
      <c r="J48" s="190"/>
      <c r="K48" s="190"/>
      <c r="L48" s="190"/>
      <c r="M48" s="190"/>
      <c r="N48" s="146"/>
      <c r="O48" s="146"/>
      <c r="P48" s="146"/>
      <c r="Q48" s="146"/>
    </row>
    <row r="49" spans="1:17" ht="8.25">
      <c r="A49" s="51"/>
      <c r="B49" s="110">
        <v>2009</v>
      </c>
      <c r="C49" s="98"/>
      <c r="D49" s="109" t="s">
        <v>437</v>
      </c>
      <c r="E49" s="159">
        <f>SUM(F49:G49)</f>
        <v>100000</v>
      </c>
      <c r="F49" s="146">
        <f>I49</f>
        <v>25000</v>
      </c>
      <c r="G49" s="146">
        <f>M49</f>
        <v>75000</v>
      </c>
      <c r="H49" s="146">
        <f>I49+M49</f>
        <v>100000</v>
      </c>
      <c r="I49" s="157">
        <f>J49+K49+L49</f>
        <v>25000</v>
      </c>
      <c r="J49" s="146">
        <v>0</v>
      </c>
      <c r="K49" s="146">
        <v>0</v>
      </c>
      <c r="L49" s="146">
        <v>25000</v>
      </c>
      <c r="M49" s="146">
        <f>N49+O49+P49+Q49</f>
        <v>75000</v>
      </c>
      <c r="N49" s="146">
        <v>0</v>
      </c>
      <c r="O49" s="146">
        <v>0</v>
      </c>
      <c r="P49" s="146">
        <v>0</v>
      </c>
      <c r="Q49" s="146">
        <v>75000</v>
      </c>
    </row>
    <row r="50" spans="1:17" ht="8.25">
      <c r="A50" s="63"/>
      <c r="B50" s="111">
        <v>2010</v>
      </c>
      <c r="C50" s="98"/>
      <c r="D50" s="109"/>
      <c r="E50" s="159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</row>
    <row r="51" spans="1:17" ht="8.25">
      <c r="A51" s="37"/>
      <c r="B51" s="37" t="s">
        <v>356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8.25">
      <c r="A52" s="37"/>
      <c r="B52" s="37" t="s">
        <v>455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8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8.25">
      <c r="A54" s="39"/>
      <c r="B54" s="40"/>
      <c r="C54" s="41"/>
      <c r="D54" s="42"/>
      <c r="E54" s="43"/>
      <c r="F54" s="44" t="s">
        <v>339</v>
      </c>
      <c r="G54" s="99"/>
      <c r="H54" s="40"/>
      <c r="I54" s="40"/>
      <c r="J54" s="40" t="s">
        <v>340</v>
      </c>
      <c r="K54" s="40"/>
      <c r="L54" s="40"/>
      <c r="M54" s="40"/>
      <c r="N54" s="40"/>
      <c r="O54" s="40"/>
      <c r="P54" s="40"/>
      <c r="Q54" s="122"/>
    </row>
    <row r="55" spans="1:17" ht="8.25">
      <c r="A55" s="48"/>
      <c r="B55" s="37"/>
      <c r="C55" s="49"/>
      <c r="D55" s="50"/>
      <c r="E55" s="51"/>
      <c r="F55" s="52"/>
      <c r="G55" s="43"/>
      <c r="H55" s="112"/>
      <c r="I55" s="58"/>
      <c r="J55" s="58" t="s">
        <v>424</v>
      </c>
      <c r="K55" s="58"/>
      <c r="L55" s="58"/>
      <c r="M55" s="58"/>
      <c r="N55" s="58"/>
      <c r="O55" s="58"/>
      <c r="P55" s="58"/>
      <c r="Q55" s="132"/>
    </row>
    <row r="56" spans="1:17" ht="8.25">
      <c r="A56" s="48"/>
      <c r="B56" s="37"/>
      <c r="C56" s="49"/>
      <c r="D56" s="50"/>
      <c r="E56" s="51"/>
      <c r="F56" s="34"/>
      <c r="G56" s="51"/>
      <c r="H56" s="55"/>
      <c r="I56" s="37"/>
      <c r="J56" s="37" t="s">
        <v>341</v>
      </c>
      <c r="K56" s="37"/>
      <c r="L56" s="37"/>
      <c r="M56" s="37"/>
      <c r="N56" s="37"/>
      <c r="O56" s="37"/>
      <c r="P56" s="37"/>
      <c r="Q56" s="117"/>
    </row>
    <row r="57" spans="1:17" ht="16.5" customHeight="1">
      <c r="A57" s="48" t="s">
        <v>415</v>
      </c>
      <c r="B57" s="56" t="s">
        <v>342</v>
      </c>
      <c r="C57" s="49"/>
      <c r="D57" s="50"/>
      <c r="E57" s="51"/>
      <c r="F57" s="34"/>
      <c r="G57" s="51"/>
      <c r="H57" s="57"/>
      <c r="I57" s="307" t="s">
        <v>343</v>
      </c>
      <c r="J57" s="317"/>
      <c r="K57" s="317"/>
      <c r="L57" s="318"/>
      <c r="M57" s="312" t="s">
        <v>423</v>
      </c>
      <c r="N57" s="315"/>
      <c r="O57" s="315"/>
      <c r="P57" s="315"/>
      <c r="Q57" s="316"/>
    </row>
    <row r="58" spans="1:17" ht="8.25">
      <c r="A58" s="48"/>
      <c r="B58" s="37"/>
      <c r="C58" s="49"/>
      <c r="D58" s="50"/>
      <c r="E58" s="51"/>
      <c r="F58" s="34"/>
      <c r="G58" s="51"/>
      <c r="H58" s="57"/>
      <c r="I58" s="61"/>
      <c r="J58" s="59" t="s">
        <v>416</v>
      </c>
      <c r="K58" s="40"/>
      <c r="L58" s="40"/>
      <c r="M58" s="48"/>
      <c r="N58" s="62" t="s">
        <v>416</v>
      </c>
      <c r="O58" s="62"/>
      <c r="P58" s="37"/>
      <c r="Q58" s="117"/>
    </row>
    <row r="59" spans="1:17" ht="49.5">
      <c r="A59" s="48"/>
      <c r="B59" s="37"/>
      <c r="C59" s="49" t="s">
        <v>357</v>
      </c>
      <c r="D59" s="65" t="s">
        <v>345</v>
      </c>
      <c r="E59" s="66" t="s">
        <v>346</v>
      </c>
      <c r="F59" s="67" t="s">
        <v>347</v>
      </c>
      <c r="G59" s="66" t="s">
        <v>423</v>
      </c>
      <c r="H59" s="55" t="s">
        <v>348</v>
      </c>
      <c r="I59" s="68" t="s">
        <v>349</v>
      </c>
      <c r="J59" s="41" t="s">
        <v>396</v>
      </c>
      <c r="K59" s="41" t="s">
        <v>395</v>
      </c>
      <c r="L59" s="69" t="s">
        <v>353</v>
      </c>
      <c r="M59" s="68" t="s">
        <v>349</v>
      </c>
      <c r="N59" s="41" t="s">
        <v>417</v>
      </c>
      <c r="O59" s="41" t="s">
        <v>350</v>
      </c>
      <c r="P59" s="41" t="s">
        <v>351</v>
      </c>
      <c r="Q59" s="164" t="s">
        <v>353</v>
      </c>
    </row>
    <row r="60" spans="1:17" ht="8.25">
      <c r="A60" s="72"/>
      <c r="B60" s="72"/>
      <c r="C60" s="72"/>
      <c r="D60" s="64"/>
      <c r="E60" s="73" t="s">
        <v>3</v>
      </c>
      <c r="F60" s="72"/>
      <c r="G60" s="64"/>
      <c r="H60" s="74" t="s">
        <v>4</v>
      </c>
      <c r="I60" s="72" t="s">
        <v>5</v>
      </c>
      <c r="J60" s="72"/>
      <c r="K60" s="72"/>
      <c r="L60" s="72"/>
      <c r="M60" s="72" t="s">
        <v>6</v>
      </c>
      <c r="N60" s="72"/>
      <c r="O60" s="72"/>
      <c r="P60" s="72"/>
      <c r="Q60" s="165"/>
    </row>
    <row r="61" spans="1:256" s="116" customFormat="1" ht="8.25">
      <c r="A61" s="113">
        <v>1</v>
      </c>
      <c r="B61" s="108">
        <v>2</v>
      </c>
      <c r="C61" s="114">
        <v>3</v>
      </c>
      <c r="D61" s="114">
        <v>4</v>
      </c>
      <c r="E61" s="115">
        <v>5</v>
      </c>
      <c r="F61" s="114">
        <v>6</v>
      </c>
      <c r="G61" s="114">
        <v>7</v>
      </c>
      <c r="H61" s="114">
        <v>8</v>
      </c>
      <c r="I61" s="114">
        <v>9</v>
      </c>
      <c r="J61" s="114">
        <v>10</v>
      </c>
      <c r="K61" s="114">
        <v>11</v>
      </c>
      <c r="L61" s="113">
        <v>12</v>
      </c>
      <c r="M61" s="113">
        <v>13</v>
      </c>
      <c r="N61" s="113">
        <v>14</v>
      </c>
      <c r="O61" s="114">
        <v>15</v>
      </c>
      <c r="P61" s="113">
        <v>16</v>
      </c>
      <c r="Q61" s="173">
        <v>17</v>
      </c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2"/>
      <c r="DW61" s="232"/>
      <c r="DX61" s="232"/>
      <c r="DY61" s="232"/>
      <c r="DZ61" s="232"/>
      <c r="EA61" s="232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32"/>
      <c r="EO61" s="232"/>
      <c r="EP61" s="232"/>
      <c r="EQ61" s="232"/>
      <c r="ER61" s="232"/>
      <c r="ES61" s="232"/>
      <c r="ET61" s="232"/>
      <c r="EU61" s="232"/>
      <c r="EV61" s="232"/>
      <c r="EW61" s="232"/>
      <c r="EX61" s="232"/>
      <c r="EY61" s="232"/>
      <c r="EZ61" s="232"/>
      <c r="FA61" s="232"/>
      <c r="FB61" s="232"/>
      <c r="FC61" s="232"/>
      <c r="FD61" s="232"/>
      <c r="FE61" s="232"/>
      <c r="FF61" s="232"/>
      <c r="FG61" s="232"/>
      <c r="FH61" s="232"/>
      <c r="FI61" s="232"/>
      <c r="FJ61" s="232"/>
      <c r="FK61" s="232"/>
      <c r="FL61" s="232"/>
      <c r="FM61" s="232"/>
      <c r="FN61" s="232"/>
      <c r="FO61" s="232"/>
      <c r="FP61" s="232"/>
      <c r="FQ61" s="232"/>
      <c r="FR61" s="232"/>
      <c r="FS61" s="232"/>
      <c r="FT61" s="232"/>
      <c r="FU61" s="232"/>
      <c r="FV61" s="232"/>
      <c r="FW61" s="232"/>
      <c r="FX61" s="232"/>
      <c r="FY61" s="232"/>
      <c r="FZ61" s="232"/>
      <c r="GA61" s="232"/>
      <c r="GB61" s="232"/>
      <c r="GC61" s="232"/>
      <c r="GD61" s="232"/>
      <c r="GE61" s="232"/>
      <c r="GF61" s="232"/>
      <c r="GG61" s="232"/>
      <c r="GH61" s="232"/>
      <c r="GI61" s="232"/>
      <c r="GJ61" s="232"/>
      <c r="GK61" s="232"/>
      <c r="GL61" s="232"/>
      <c r="GM61" s="232"/>
      <c r="GN61" s="232"/>
      <c r="GO61" s="232"/>
      <c r="GP61" s="232"/>
      <c r="GQ61" s="232"/>
      <c r="GR61" s="232"/>
      <c r="GS61" s="232"/>
      <c r="GT61" s="232"/>
      <c r="GU61" s="232"/>
      <c r="GV61" s="232"/>
      <c r="GW61" s="232"/>
      <c r="GX61" s="232"/>
      <c r="GY61" s="232"/>
      <c r="GZ61" s="232"/>
      <c r="HA61" s="232"/>
      <c r="HB61" s="232"/>
      <c r="HC61" s="232"/>
      <c r="HD61" s="232"/>
      <c r="HE61" s="232"/>
      <c r="HF61" s="232"/>
      <c r="HG61" s="232"/>
      <c r="HH61" s="232"/>
      <c r="HI61" s="232"/>
      <c r="HJ61" s="232"/>
      <c r="HK61" s="232"/>
      <c r="HL61" s="232"/>
      <c r="HM61" s="232"/>
      <c r="HN61" s="232"/>
      <c r="HO61" s="232"/>
      <c r="HP61" s="232"/>
      <c r="HQ61" s="232"/>
      <c r="HR61" s="232"/>
      <c r="HS61" s="232"/>
      <c r="HT61" s="232"/>
      <c r="HU61" s="232"/>
      <c r="HV61" s="232"/>
      <c r="HW61" s="232"/>
      <c r="HX61" s="232"/>
      <c r="HY61" s="232"/>
      <c r="HZ61" s="232"/>
      <c r="IA61" s="232"/>
      <c r="IB61" s="232"/>
      <c r="IC61" s="232"/>
      <c r="ID61" s="232"/>
      <c r="IE61" s="232"/>
      <c r="IF61" s="232"/>
      <c r="IG61" s="232"/>
      <c r="IH61" s="232"/>
      <c r="II61" s="232"/>
      <c r="IJ61" s="232"/>
      <c r="IK61" s="232"/>
      <c r="IL61" s="232"/>
      <c r="IM61" s="232"/>
      <c r="IN61" s="232"/>
      <c r="IO61" s="232"/>
      <c r="IP61" s="232"/>
      <c r="IQ61" s="232"/>
      <c r="IR61" s="232"/>
      <c r="IS61" s="232"/>
      <c r="IT61" s="232"/>
      <c r="IU61" s="232"/>
      <c r="IV61" s="232"/>
    </row>
    <row r="62" spans="1:17" ht="8.25">
      <c r="A62" s="51"/>
      <c r="B62" s="34" t="s">
        <v>444</v>
      </c>
      <c r="C62" s="34"/>
      <c r="D62" s="34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74"/>
    </row>
    <row r="63" spans="1:17" ht="8.25">
      <c r="A63" s="51" t="s">
        <v>400</v>
      </c>
      <c r="B63" s="34" t="s">
        <v>409</v>
      </c>
      <c r="C63" s="34"/>
      <c r="D63" s="34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75"/>
    </row>
    <row r="64" spans="1:17" ht="8.25">
      <c r="A64" s="51"/>
      <c r="B64" s="210" t="s">
        <v>425</v>
      </c>
      <c r="C64" s="98"/>
      <c r="D64" s="71"/>
      <c r="E64" s="159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7"/>
    </row>
    <row r="65" spans="1:17" ht="8.25">
      <c r="A65" s="51"/>
      <c r="B65" s="108">
        <v>2008</v>
      </c>
      <c r="C65" s="98"/>
      <c r="D65" s="109"/>
      <c r="E65" s="159"/>
      <c r="F65" s="146"/>
      <c r="G65" s="146"/>
      <c r="H65" s="146"/>
      <c r="I65" s="157"/>
      <c r="J65" s="146"/>
      <c r="K65" s="146"/>
      <c r="L65" s="146"/>
      <c r="M65" s="146"/>
      <c r="N65" s="146"/>
      <c r="O65" s="146"/>
      <c r="P65" s="146"/>
      <c r="Q65" s="146"/>
    </row>
    <row r="66" spans="1:17" ht="8.25">
      <c r="A66" s="51"/>
      <c r="B66" s="110">
        <v>2009</v>
      </c>
      <c r="C66" s="98"/>
      <c r="D66" s="109" t="s">
        <v>405</v>
      </c>
      <c r="E66" s="159">
        <f>SUM(F66:G66)</f>
        <v>0</v>
      </c>
      <c r="F66" s="146">
        <f>I66</f>
        <v>0</v>
      </c>
      <c r="G66" s="146">
        <f>M66</f>
        <v>0</v>
      </c>
      <c r="H66" s="146">
        <f>I66+M66</f>
        <v>0</v>
      </c>
      <c r="I66" s="157">
        <f>J66+K66+L66</f>
        <v>0</v>
      </c>
      <c r="J66" s="146">
        <f>16272-16272</f>
        <v>0</v>
      </c>
      <c r="K66" s="146">
        <v>0</v>
      </c>
      <c r="L66" s="146">
        <f>3968-3968</f>
        <v>0</v>
      </c>
      <c r="M66" s="146">
        <f>N66+O66+P66+Q66</f>
        <v>0</v>
      </c>
      <c r="N66" s="146">
        <v>0</v>
      </c>
      <c r="O66" s="146">
        <v>0</v>
      </c>
      <c r="P66" s="146">
        <v>0</v>
      </c>
      <c r="Q66" s="146">
        <f>20240-20240</f>
        <v>0</v>
      </c>
    </row>
    <row r="67" spans="1:17" ht="8.25">
      <c r="A67" s="248"/>
      <c r="B67" s="242">
        <v>2010</v>
      </c>
      <c r="C67" s="98"/>
      <c r="D67" s="109"/>
      <c r="E67" s="159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5"/>
    </row>
    <row r="68" spans="1:17" ht="8.25">
      <c r="A68" s="249"/>
      <c r="B68" s="243" t="s">
        <v>444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122"/>
    </row>
    <row r="69" spans="1:17" ht="8.25">
      <c r="A69" s="250"/>
      <c r="B69" s="222" t="s">
        <v>412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117"/>
    </row>
    <row r="70" spans="1:17" ht="8.25">
      <c r="A70" s="250" t="s">
        <v>401</v>
      </c>
      <c r="B70" s="116" t="s">
        <v>413</v>
      </c>
      <c r="C70" s="120"/>
      <c r="D70" s="121"/>
      <c r="E70" s="106"/>
      <c r="F70" s="106"/>
      <c r="G70" s="106"/>
      <c r="H70" s="106"/>
      <c r="I70" s="116"/>
      <c r="J70" s="116"/>
      <c r="K70" s="106"/>
      <c r="L70" s="106"/>
      <c r="M70" s="106"/>
      <c r="N70" s="106"/>
      <c r="O70" s="106"/>
      <c r="P70" s="106"/>
      <c r="Q70" s="118"/>
    </row>
    <row r="71" spans="1:17" ht="8.25">
      <c r="A71" s="250"/>
      <c r="B71" s="244" t="s">
        <v>425</v>
      </c>
      <c r="C71" s="98"/>
      <c r="D71" s="71"/>
      <c r="E71" s="159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7"/>
    </row>
    <row r="72" spans="1:17" ht="8.25">
      <c r="A72" s="250"/>
      <c r="B72" s="245">
        <v>2008</v>
      </c>
      <c r="C72" s="98"/>
      <c r="D72" s="109"/>
      <c r="E72" s="159"/>
      <c r="F72" s="146"/>
      <c r="G72" s="146"/>
      <c r="H72" s="190"/>
      <c r="I72" s="190"/>
      <c r="J72" s="190"/>
      <c r="K72" s="190"/>
      <c r="L72" s="190"/>
      <c r="M72" s="190"/>
      <c r="N72" s="146"/>
      <c r="O72" s="146"/>
      <c r="P72" s="146"/>
      <c r="Q72" s="146"/>
    </row>
    <row r="73" spans="1:17" ht="8.25">
      <c r="A73" s="250"/>
      <c r="B73" s="246">
        <v>2009</v>
      </c>
      <c r="C73" s="98"/>
      <c r="D73" s="109" t="s">
        <v>414</v>
      </c>
      <c r="E73" s="159">
        <f>SUM(F73:G73)</f>
        <v>0</v>
      </c>
      <c r="F73" s="146">
        <f>I73</f>
        <v>0</v>
      </c>
      <c r="G73" s="146">
        <f>M73</f>
        <v>0</v>
      </c>
      <c r="H73" s="146">
        <f>I73+M73</f>
        <v>0</v>
      </c>
      <c r="I73" s="157">
        <f>J73+K73+L73</f>
        <v>0</v>
      </c>
      <c r="J73" s="146">
        <f>5940-4440-1500</f>
        <v>0</v>
      </c>
      <c r="K73" s="146">
        <v>0</v>
      </c>
      <c r="L73" s="146">
        <f>3960-960-3000</f>
        <v>0</v>
      </c>
      <c r="M73" s="146">
        <f>N73+O73+P73+Q73</f>
        <v>0</v>
      </c>
      <c r="N73" s="146">
        <v>0</v>
      </c>
      <c r="O73" s="146">
        <v>0</v>
      </c>
      <c r="P73" s="146">
        <v>0</v>
      </c>
      <c r="Q73" s="146">
        <f>9900+15600-25500</f>
        <v>0</v>
      </c>
    </row>
    <row r="74" spans="1:17" ht="8.25">
      <c r="A74" s="251"/>
      <c r="B74" s="242">
        <v>2010</v>
      </c>
      <c r="C74" s="98"/>
      <c r="D74" s="109"/>
      <c r="E74" s="159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5"/>
    </row>
    <row r="75" spans="1:17" ht="8.25">
      <c r="A75" s="249"/>
      <c r="B75" s="34" t="s">
        <v>449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141"/>
    </row>
    <row r="76" spans="1:17" ht="8.25">
      <c r="A76" s="250"/>
      <c r="B76" s="34" t="s">
        <v>478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117"/>
    </row>
    <row r="77" spans="1:17" ht="8.25">
      <c r="A77" s="250"/>
      <c r="B77" s="34" t="s">
        <v>479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117"/>
    </row>
    <row r="78" spans="1:17" ht="8.25">
      <c r="A78" s="252" t="s">
        <v>402</v>
      </c>
      <c r="B78" s="34" t="s">
        <v>480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118"/>
    </row>
    <row r="79" spans="1:17" ht="8.25">
      <c r="A79" s="250"/>
      <c r="B79" s="247" t="s">
        <v>425</v>
      </c>
      <c r="C79" s="98"/>
      <c r="D79" s="71"/>
      <c r="E79" s="159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7"/>
    </row>
    <row r="80" spans="1:17" ht="8.25">
      <c r="A80" s="250"/>
      <c r="B80" s="245">
        <v>2008</v>
      </c>
      <c r="C80" s="109"/>
      <c r="D80" s="71"/>
      <c r="E80" s="194"/>
      <c r="F80" s="146"/>
      <c r="G80" s="146"/>
      <c r="H80" s="146"/>
      <c r="I80" s="157"/>
      <c r="J80" s="146"/>
      <c r="K80" s="146"/>
      <c r="L80" s="146"/>
      <c r="M80" s="146"/>
      <c r="N80" s="146"/>
      <c r="O80" s="146"/>
      <c r="P80" s="146"/>
      <c r="Q80" s="146"/>
    </row>
    <row r="81" spans="1:17" ht="8.25">
      <c r="A81" s="250"/>
      <c r="B81" s="246">
        <v>2009</v>
      </c>
      <c r="C81" s="98"/>
      <c r="D81" s="109" t="s">
        <v>419</v>
      </c>
      <c r="E81" s="194">
        <f>SUM(F81:G81)</f>
        <v>8514</v>
      </c>
      <c r="F81" s="190">
        <f>I81</f>
        <v>8514</v>
      </c>
      <c r="G81" s="190">
        <v>0</v>
      </c>
      <c r="H81" s="190">
        <f>I81+M81</f>
        <v>8514</v>
      </c>
      <c r="I81" s="190">
        <f>J81+K81+L81</f>
        <v>8514</v>
      </c>
      <c r="J81" s="190">
        <v>8514</v>
      </c>
      <c r="K81" s="190">
        <v>0</v>
      </c>
      <c r="L81" s="190">
        <v>0</v>
      </c>
      <c r="M81" s="190">
        <f>N81+O81+P81+Q81</f>
        <v>0</v>
      </c>
      <c r="N81" s="190">
        <f>O81+P81</f>
        <v>0</v>
      </c>
      <c r="O81" s="190">
        <f>P81+Q81</f>
        <v>0</v>
      </c>
      <c r="P81" s="190">
        <v>0</v>
      </c>
      <c r="Q81" s="190">
        <v>0</v>
      </c>
    </row>
    <row r="82" spans="1:17" ht="8.25">
      <c r="A82" s="251"/>
      <c r="B82" s="242">
        <v>2010</v>
      </c>
      <c r="C82" s="98"/>
      <c r="D82" s="109"/>
      <c r="E82" s="159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</row>
    <row r="83" spans="1:17" ht="8.25">
      <c r="A83" s="249"/>
      <c r="B83" s="206" t="s">
        <v>449</v>
      </c>
      <c r="C83" s="206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239"/>
    </row>
    <row r="84" spans="1:17" ht="8.25">
      <c r="A84" s="250"/>
      <c r="B84" s="240" t="s">
        <v>451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117"/>
    </row>
    <row r="85" spans="1:17" ht="8.25" customHeight="1">
      <c r="A85" s="250"/>
      <c r="B85" s="177" t="s">
        <v>452</v>
      </c>
      <c r="C85" s="177"/>
      <c r="D85" s="177"/>
      <c r="E85" s="177"/>
      <c r="F85" s="177"/>
      <c r="G85" s="177"/>
      <c r="H85" s="177"/>
      <c r="I85" s="177"/>
      <c r="J85" s="177"/>
      <c r="K85" s="241"/>
      <c r="L85" s="241"/>
      <c r="M85" s="34"/>
      <c r="N85" s="34"/>
      <c r="O85" s="34"/>
      <c r="P85" s="34"/>
      <c r="Q85" s="117"/>
    </row>
    <row r="86" spans="1:17" ht="8.25">
      <c r="A86" s="250" t="s">
        <v>454</v>
      </c>
      <c r="B86" s="34" t="s">
        <v>453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118"/>
    </row>
    <row r="87" spans="1:17" ht="8.25">
      <c r="A87" s="250"/>
      <c r="B87" s="247" t="s">
        <v>425</v>
      </c>
      <c r="C87" s="98"/>
      <c r="D87" s="71"/>
      <c r="E87" s="159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7"/>
    </row>
    <row r="88" spans="1:17" ht="8.25">
      <c r="A88" s="250"/>
      <c r="B88" s="245">
        <v>2008</v>
      </c>
      <c r="C88" s="109"/>
      <c r="D88" s="71"/>
      <c r="E88" s="194"/>
      <c r="F88" s="146"/>
      <c r="G88" s="146"/>
      <c r="H88" s="146"/>
      <c r="I88" s="157"/>
      <c r="J88" s="146"/>
      <c r="K88" s="146"/>
      <c r="L88" s="146"/>
      <c r="M88" s="146"/>
      <c r="N88" s="146"/>
      <c r="O88" s="146"/>
      <c r="P88" s="146"/>
      <c r="Q88" s="146"/>
    </row>
    <row r="89" spans="1:17" ht="8.25">
      <c r="A89" s="250"/>
      <c r="B89" s="246">
        <v>2009</v>
      </c>
      <c r="C89" s="98"/>
      <c r="D89" s="109" t="s">
        <v>421</v>
      </c>
      <c r="E89" s="194">
        <f>SUM(F89:G89)</f>
        <v>39900</v>
      </c>
      <c r="F89" s="190">
        <f>I89</f>
        <v>5985</v>
      </c>
      <c r="G89" s="190">
        <f>M89</f>
        <v>33915</v>
      </c>
      <c r="H89" s="190">
        <f>I89+M89</f>
        <v>39900</v>
      </c>
      <c r="I89" s="190">
        <f>J89+K89+L89</f>
        <v>5985</v>
      </c>
      <c r="J89" s="190">
        <v>0</v>
      </c>
      <c r="K89" s="190">
        <v>0</v>
      </c>
      <c r="L89" s="190">
        <v>5985</v>
      </c>
      <c r="M89" s="190">
        <f>N89+O89+P89+Q89</f>
        <v>33915</v>
      </c>
      <c r="N89" s="190">
        <f>O89+P89</f>
        <v>0</v>
      </c>
      <c r="O89" s="190">
        <v>0</v>
      </c>
      <c r="P89" s="190">
        <v>0</v>
      </c>
      <c r="Q89" s="190">
        <v>33915</v>
      </c>
    </row>
    <row r="90" spans="1:17" ht="8.25">
      <c r="A90" s="251"/>
      <c r="B90" s="242">
        <v>2010</v>
      </c>
      <c r="C90" s="98"/>
      <c r="D90" s="109"/>
      <c r="E90" s="159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</row>
    <row r="91" spans="1:17" ht="8.25">
      <c r="A91" s="47"/>
      <c r="B91" s="205" t="s">
        <v>449</v>
      </c>
      <c r="C91" s="206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239"/>
    </row>
    <row r="92" spans="1:17" ht="8.25">
      <c r="A92" s="51"/>
      <c r="B92" s="208" t="s">
        <v>463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117"/>
    </row>
    <row r="93" spans="1:17" ht="8.25">
      <c r="A93" s="51"/>
      <c r="B93" s="34" t="s">
        <v>464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117"/>
    </row>
    <row r="94" spans="1:17" ht="8.25">
      <c r="A94" s="51" t="s">
        <v>467</v>
      </c>
      <c r="B94" s="34" t="s">
        <v>465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118"/>
    </row>
    <row r="95" spans="1:17" ht="8.25">
      <c r="A95" s="51"/>
      <c r="B95" s="247" t="s">
        <v>425</v>
      </c>
      <c r="C95" s="98"/>
      <c r="D95" s="71"/>
      <c r="E95" s="159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7"/>
    </row>
    <row r="96" spans="1:17" ht="8.25">
      <c r="A96" s="51"/>
      <c r="B96" s="245">
        <v>2008</v>
      </c>
      <c r="C96" s="109"/>
      <c r="D96" s="71"/>
      <c r="E96" s="194"/>
      <c r="F96" s="146"/>
      <c r="G96" s="146"/>
      <c r="H96" s="146"/>
      <c r="I96" s="157"/>
      <c r="J96" s="146"/>
      <c r="K96" s="146"/>
      <c r="L96" s="146"/>
      <c r="M96" s="146"/>
      <c r="N96" s="146"/>
      <c r="O96" s="146"/>
      <c r="P96" s="146"/>
      <c r="Q96" s="146"/>
    </row>
    <row r="97" spans="1:17" ht="8.25">
      <c r="A97" s="51"/>
      <c r="B97" s="246">
        <v>2009</v>
      </c>
      <c r="C97" s="98"/>
      <c r="D97" s="109" t="s">
        <v>466</v>
      </c>
      <c r="E97" s="194">
        <f>SUM(F97:G97)</f>
        <v>631834</v>
      </c>
      <c r="F97" s="190">
        <f>I97</f>
        <v>74920</v>
      </c>
      <c r="G97" s="190">
        <f>M97</f>
        <v>556914</v>
      </c>
      <c r="H97" s="190">
        <f>I97+M97</f>
        <v>631834</v>
      </c>
      <c r="I97" s="190">
        <f>J97+K97+L97</f>
        <v>74920</v>
      </c>
      <c r="J97" s="190">
        <v>45436</v>
      </c>
      <c r="K97" s="190">
        <v>0</v>
      </c>
      <c r="L97" s="190">
        <v>29484</v>
      </c>
      <c r="M97" s="190">
        <f>N97+O97+P97+Q97</f>
        <v>556914</v>
      </c>
      <c r="N97" s="190">
        <f>O97+P97</f>
        <v>0</v>
      </c>
      <c r="O97" s="190">
        <v>0</v>
      </c>
      <c r="P97" s="190">
        <v>0</v>
      </c>
      <c r="Q97" s="190">
        <f>556914</f>
        <v>556914</v>
      </c>
    </row>
    <row r="98" spans="1:17" ht="8.25">
      <c r="A98" s="63"/>
      <c r="B98" s="242">
        <v>2010</v>
      </c>
      <c r="C98" s="98"/>
      <c r="D98" s="109"/>
      <c r="E98" s="159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</row>
    <row r="99" spans="1:17" ht="7.5" customHeight="1">
      <c r="A99" s="47"/>
      <c r="B99" s="45" t="s">
        <v>366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141"/>
    </row>
    <row r="100" spans="1:17" ht="7.5" customHeight="1">
      <c r="A100" s="51"/>
      <c r="B100" s="50" t="s">
        <v>470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117"/>
    </row>
    <row r="101" spans="1:17" ht="8.25" customHeight="1">
      <c r="A101" s="51"/>
      <c r="B101" s="50" t="s">
        <v>468</v>
      </c>
      <c r="C101" s="34"/>
      <c r="D101" s="34"/>
      <c r="E101" s="34"/>
      <c r="F101" s="34"/>
      <c r="G101" s="34"/>
      <c r="H101" s="34"/>
      <c r="I101" s="305"/>
      <c r="J101" s="34"/>
      <c r="K101" s="34"/>
      <c r="L101" s="34"/>
      <c r="M101" s="34"/>
      <c r="N101" s="34"/>
      <c r="O101" s="34"/>
      <c r="P101" s="34"/>
      <c r="Q101" s="117"/>
    </row>
    <row r="102" spans="1:17" ht="7.5" customHeight="1">
      <c r="A102" s="51" t="s">
        <v>472</v>
      </c>
      <c r="B102" s="119" t="s">
        <v>471</v>
      </c>
      <c r="C102" s="120"/>
      <c r="D102" s="120"/>
      <c r="E102" s="106"/>
      <c r="F102" s="106"/>
      <c r="G102" s="106"/>
      <c r="H102" s="106"/>
      <c r="I102" s="116"/>
      <c r="J102" s="116"/>
      <c r="K102" s="106"/>
      <c r="L102" s="106"/>
      <c r="M102" s="106"/>
      <c r="N102" s="106"/>
      <c r="O102" s="106"/>
      <c r="P102" s="106"/>
      <c r="Q102" s="118"/>
    </row>
    <row r="103" spans="1:17" ht="8.25" customHeight="1">
      <c r="A103" s="51"/>
      <c r="B103" s="247" t="s">
        <v>425</v>
      </c>
      <c r="C103" s="98"/>
      <c r="D103" s="71"/>
      <c r="E103" s="159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</row>
    <row r="104" spans="1:17" ht="7.5" customHeight="1">
      <c r="A104" s="51"/>
      <c r="B104" s="245">
        <v>2008</v>
      </c>
      <c r="C104" s="98"/>
      <c r="D104" s="109"/>
      <c r="E104" s="159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</row>
    <row r="105" spans="1:17" ht="7.5" customHeight="1">
      <c r="A105" s="51"/>
      <c r="B105" s="246">
        <v>2009</v>
      </c>
      <c r="C105" s="98"/>
      <c r="D105" s="109" t="s">
        <v>469</v>
      </c>
      <c r="E105" s="159">
        <f>SUM(F105:G105)</f>
        <v>752851</v>
      </c>
      <c r="F105" s="146">
        <f>I105</f>
        <v>188213</v>
      </c>
      <c r="G105" s="146">
        <f>M105</f>
        <v>564638</v>
      </c>
      <c r="H105" s="146">
        <f>I105+M105</f>
        <v>752851</v>
      </c>
      <c r="I105" s="157">
        <f>J105+K105+L105</f>
        <v>188213</v>
      </c>
      <c r="J105" s="146">
        <v>0</v>
      </c>
      <c r="K105" s="146">
        <v>0</v>
      </c>
      <c r="L105" s="146">
        <f>70000+117250+963</f>
        <v>188213</v>
      </c>
      <c r="M105" s="146">
        <f>N105+O105+P105+Q105</f>
        <v>564638</v>
      </c>
      <c r="N105" s="146">
        <v>0</v>
      </c>
      <c r="O105" s="146">
        <v>0</v>
      </c>
      <c r="P105" s="146">
        <v>0</v>
      </c>
      <c r="Q105" s="146">
        <f>210000+351750+2888</f>
        <v>564638</v>
      </c>
    </row>
    <row r="106" spans="1:17" ht="7.5" customHeight="1">
      <c r="A106" s="289"/>
      <c r="B106" s="242">
        <v>2010</v>
      </c>
      <c r="C106" s="98"/>
      <c r="D106" s="109"/>
      <c r="E106" s="159"/>
      <c r="F106" s="146"/>
      <c r="G106" s="146"/>
      <c r="H106" s="146"/>
      <c r="I106" s="190"/>
      <c r="J106" s="190"/>
      <c r="K106" s="190"/>
      <c r="L106" s="190"/>
      <c r="M106" s="190"/>
      <c r="N106" s="146"/>
      <c r="O106" s="146"/>
      <c r="P106" s="146"/>
      <c r="Q106" s="146"/>
    </row>
    <row r="108" spans="1:17" ht="8.25">
      <c r="A108" s="91"/>
      <c r="B108" s="111"/>
      <c r="C108" s="124"/>
      <c r="D108" s="53"/>
      <c r="E108" s="125"/>
      <c r="F108" s="126" t="s">
        <v>339</v>
      </c>
      <c r="G108" s="127"/>
      <c r="H108" s="100"/>
      <c r="I108" s="54"/>
      <c r="J108" s="54" t="s">
        <v>340</v>
      </c>
      <c r="K108" s="54"/>
      <c r="L108" s="54"/>
      <c r="M108" s="54"/>
      <c r="N108" s="54"/>
      <c r="O108" s="54"/>
      <c r="P108" s="54"/>
      <c r="Q108" s="101"/>
    </row>
    <row r="109" spans="1:17" ht="8.25">
      <c r="A109" s="128"/>
      <c r="B109" s="48"/>
      <c r="C109" s="49"/>
      <c r="D109" s="50"/>
      <c r="E109" s="51"/>
      <c r="F109" s="129"/>
      <c r="G109" s="60"/>
      <c r="H109" s="67"/>
      <c r="I109" s="62"/>
      <c r="J109" s="62" t="s">
        <v>424</v>
      </c>
      <c r="K109" s="62"/>
      <c r="L109" s="62"/>
      <c r="M109" s="62"/>
      <c r="N109" s="62"/>
      <c r="O109" s="62"/>
      <c r="P109" s="62"/>
      <c r="Q109" s="130"/>
    </row>
    <row r="110" spans="1:17" ht="8.25">
      <c r="A110" s="128"/>
      <c r="B110" s="48"/>
      <c r="C110" s="49"/>
      <c r="D110" s="50"/>
      <c r="E110" s="51"/>
      <c r="F110" s="34"/>
      <c r="G110" s="51"/>
      <c r="H110" s="55"/>
      <c r="I110" s="34"/>
      <c r="J110" s="34" t="s">
        <v>341</v>
      </c>
      <c r="K110" s="34"/>
      <c r="L110" s="34"/>
      <c r="M110" s="34"/>
      <c r="N110" s="34"/>
      <c r="O110" s="34"/>
      <c r="P110" s="34"/>
      <c r="Q110" s="117"/>
    </row>
    <row r="111" spans="1:17" ht="16.5" customHeight="1">
      <c r="A111" s="128" t="s">
        <v>415</v>
      </c>
      <c r="B111" s="131" t="s">
        <v>342</v>
      </c>
      <c r="C111" s="49"/>
      <c r="D111" s="50"/>
      <c r="E111" s="51"/>
      <c r="F111" s="34"/>
      <c r="G111" s="51"/>
      <c r="H111" s="57"/>
      <c r="I111" s="307" t="s">
        <v>343</v>
      </c>
      <c r="J111" s="308"/>
      <c r="K111" s="308"/>
      <c r="L111" s="314"/>
      <c r="M111" s="312" t="s">
        <v>423</v>
      </c>
      <c r="N111" s="310"/>
      <c r="O111" s="310"/>
      <c r="P111" s="310"/>
      <c r="Q111" s="311"/>
    </row>
    <row r="112" spans="1:17" ht="8.25">
      <c r="A112" s="128"/>
      <c r="B112" s="48"/>
      <c r="C112" s="49"/>
      <c r="D112" s="50"/>
      <c r="E112" s="51"/>
      <c r="F112" s="34"/>
      <c r="G112" s="51"/>
      <c r="H112" s="57"/>
      <c r="I112" s="129"/>
      <c r="J112" s="59" t="s">
        <v>416</v>
      </c>
      <c r="K112" s="40"/>
      <c r="L112" s="40"/>
      <c r="M112" s="48"/>
      <c r="N112" s="62" t="s">
        <v>416</v>
      </c>
      <c r="O112" s="62"/>
      <c r="P112" s="34"/>
      <c r="Q112" s="117"/>
    </row>
    <row r="113" spans="1:17" ht="57.75" customHeight="1">
      <c r="A113" s="133"/>
      <c r="B113" s="113"/>
      <c r="C113" s="134" t="s">
        <v>357</v>
      </c>
      <c r="D113" s="65" t="s">
        <v>345</v>
      </c>
      <c r="E113" s="66" t="s">
        <v>346</v>
      </c>
      <c r="F113" s="135" t="s">
        <v>347</v>
      </c>
      <c r="G113" s="66" t="s">
        <v>423</v>
      </c>
      <c r="H113" s="136" t="s">
        <v>349</v>
      </c>
      <c r="I113" s="137" t="s">
        <v>349</v>
      </c>
      <c r="J113" s="138" t="s">
        <v>396</v>
      </c>
      <c r="K113" s="138" t="s">
        <v>395</v>
      </c>
      <c r="L113" s="139" t="s">
        <v>353</v>
      </c>
      <c r="M113" s="137" t="s">
        <v>349</v>
      </c>
      <c r="N113" s="138" t="s">
        <v>417</v>
      </c>
      <c r="O113" s="138" t="s">
        <v>350</v>
      </c>
      <c r="P113" s="138" t="s">
        <v>351</v>
      </c>
      <c r="Q113" s="140" t="s">
        <v>353</v>
      </c>
    </row>
    <row r="114" spans="1:17" ht="8.25">
      <c r="A114" s="48"/>
      <c r="B114" s="48"/>
      <c r="C114" s="48"/>
      <c r="D114" s="48"/>
      <c r="E114" s="131" t="s">
        <v>3</v>
      </c>
      <c r="F114" s="48"/>
      <c r="G114" s="48"/>
      <c r="H114" s="131" t="s">
        <v>4</v>
      </c>
      <c r="I114" s="48" t="s">
        <v>5</v>
      </c>
      <c r="J114" s="48"/>
      <c r="K114" s="48"/>
      <c r="L114" s="48"/>
      <c r="M114" s="48" t="s">
        <v>6</v>
      </c>
      <c r="N114" s="48"/>
      <c r="O114" s="48"/>
      <c r="P114" s="48"/>
      <c r="Q114" s="176"/>
    </row>
    <row r="115" spans="1:17" ht="8.25">
      <c r="A115" s="70">
        <v>1</v>
      </c>
      <c r="B115" s="70">
        <v>2</v>
      </c>
      <c r="C115" s="70">
        <v>3</v>
      </c>
      <c r="D115" s="70">
        <v>4</v>
      </c>
      <c r="E115" s="70">
        <v>5</v>
      </c>
      <c r="F115" s="70">
        <v>6</v>
      </c>
      <c r="G115" s="70">
        <v>7</v>
      </c>
      <c r="H115" s="70">
        <v>8</v>
      </c>
      <c r="I115" s="70">
        <v>9</v>
      </c>
      <c r="J115" s="70">
        <v>10</v>
      </c>
      <c r="K115" s="70">
        <v>11</v>
      </c>
      <c r="L115" s="70">
        <v>12</v>
      </c>
      <c r="M115" s="70">
        <v>13</v>
      </c>
      <c r="N115" s="70">
        <v>14</v>
      </c>
      <c r="O115" s="70">
        <v>15</v>
      </c>
      <c r="P115" s="70">
        <v>16</v>
      </c>
      <c r="Q115" s="70">
        <v>17</v>
      </c>
    </row>
    <row r="116" spans="1:17" ht="8.25">
      <c r="A116" s="9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195"/>
    </row>
    <row r="117" spans="1:17" ht="8.25">
      <c r="A117" s="142"/>
      <c r="B117" s="188" t="s">
        <v>407</v>
      </c>
      <c r="C117" s="118"/>
      <c r="D117" s="63"/>
      <c r="E117" s="189">
        <f aca="true" t="shared" si="3" ref="E117:Q117">E124+E133+E144+E154+E175+E176+E177+E178+E179</f>
        <v>14750990</v>
      </c>
      <c r="F117" s="189">
        <f t="shared" si="3"/>
        <v>2965601</v>
      </c>
      <c r="G117" s="189">
        <f t="shared" si="3"/>
        <v>11785389</v>
      </c>
      <c r="H117" s="189">
        <f t="shared" si="3"/>
        <v>14750990</v>
      </c>
      <c r="I117" s="189">
        <f t="shared" si="3"/>
        <v>2965601</v>
      </c>
      <c r="J117" s="189">
        <f t="shared" si="3"/>
        <v>2965601</v>
      </c>
      <c r="K117" s="189">
        <f t="shared" si="3"/>
        <v>0</v>
      </c>
      <c r="L117" s="189">
        <f t="shared" si="3"/>
        <v>0</v>
      </c>
      <c r="M117" s="189">
        <f t="shared" si="3"/>
        <v>11785389</v>
      </c>
      <c r="N117" s="189">
        <f t="shared" si="3"/>
        <v>0</v>
      </c>
      <c r="O117" s="189">
        <f t="shared" si="3"/>
        <v>11135839</v>
      </c>
      <c r="P117" s="189">
        <f t="shared" si="3"/>
        <v>0</v>
      </c>
      <c r="Q117" s="163">
        <f t="shared" si="3"/>
        <v>649550</v>
      </c>
    </row>
    <row r="118" spans="1:17" ht="8.25">
      <c r="A118" s="237"/>
      <c r="B118" s="50" t="s">
        <v>418</v>
      </c>
      <c r="C118" s="89"/>
      <c r="D118" s="89"/>
      <c r="E118" s="89"/>
      <c r="F118" s="89"/>
      <c r="G118" s="89"/>
      <c r="H118" s="89"/>
      <c r="I118" s="89"/>
      <c r="J118" s="89"/>
      <c r="K118" s="88"/>
      <c r="L118" s="89"/>
      <c r="M118" s="89"/>
      <c r="N118" s="89"/>
      <c r="O118" s="89"/>
      <c r="P118" s="89"/>
      <c r="Q118" s="167"/>
    </row>
    <row r="119" spans="1:17" ht="8.25">
      <c r="A119" s="212"/>
      <c r="B119" s="57" t="s">
        <v>426</v>
      </c>
      <c r="C119" s="90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117"/>
    </row>
    <row r="120" spans="1:17" ht="8.25">
      <c r="A120" s="238"/>
      <c r="B120" s="50" t="s">
        <v>427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117"/>
    </row>
    <row r="121" spans="1:17" ht="8.25">
      <c r="A121" s="212" t="s">
        <v>397</v>
      </c>
      <c r="B121" s="92" t="s">
        <v>450</v>
      </c>
      <c r="C121" s="48"/>
      <c r="D121" s="90"/>
      <c r="E121" s="62"/>
      <c r="F121" s="62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18"/>
    </row>
    <row r="122" spans="1:17" ht="8.25">
      <c r="A122" s="212"/>
      <c r="B122" s="62" t="s">
        <v>425</v>
      </c>
      <c r="C122" s="98"/>
      <c r="D122" s="71"/>
      <c r="E122" s="159"/>
      <c r="F122" s="146"/>
      <c r="G122" s="146"/>
      <c r="H122" s="190"/>
      <c r="I122" s="190"/>
      <c r="J122" s="190"/>
      <c r="K122" s="190"/>
      <c r="L122" s="190"/>
      <c r="M122" s="190"/>
      <c r="N122" s="190"/>
      <c r="O122" s="146"/>
      <c r="P122" s="146"/>
      <c r="Q122" s="147"/>
    </row>
    <row r="123" spans="1:17" ht="8.25">
      <c r="A123" s="238"/>
      <c r="B123" s="108">
        <v>2008</v>
      </c>
      <c r="C123" s="98"/>
      <c r="D123" s="109"/>
      <c r="E123" s="159"/>
      <c r="F123" s="146"/>
      <c r="G123" s="146"/>
      <c r="H123" s="190"/>
      <c r="I123" s="190"/>
      <c r="J123" s="190"/>
      <c r="K123" s="190"/>
      <c r="L123" s="190"/>
      <c r="M123" s="190"/>
      <c r="N123" s="190"/>
      <c r="O123" s="146"/>
      <c r="P123" s="146"/>
      <c r="Q123" s="146"/>
    </row>
    <row r="124" spans="1:17" ht="8.25">
      <c r="A124" s="238"/>
      <c r="B124" s="110">
        <v>2009</v>
      </c>
      <c r="C124" s="98"/>
      <c r="D124" s="71" t="s">
        <v>428</v>
      </c>
      <c r="E124" s="159">
        <f>SUM(F124:G124)</f>
        <v>0</v>
      </c>
      <c r="F124" s="146">
        <f>I124</f>
        <v>0</v>
      </c>
      <c r="G124" s="146">
        <f>M124</f>
        <v>0</v>
      </c>
      <c r="H124" s="146">
        <f>I124+M124</f>
        <v>0</v>
      </c>
      <c r="I124" s="157">
        <f>J124+K124+L124</f>
        <v>0</v>
      </c>
      <c r="J124" s="146">
        <f>1362730-1362730</f>
        <v>0</v>
      </c>
      <c r="K124" s="146">
        <v>0</v>
      </c>
      <c r="L124" s="146">
        <f>5320-5320</f>
        <v>0</v>
      </c>
      <c r="M124" s="146">
        <f>N124+O124+P124+Q124</f>
        <v>0</v>
      </c>
      <c r="N124" s="146">
        <v>0</v>
      </c>
      <c r="O124" s="146">
        <v>0</v>
      </c>
      <c r="P124" s="146">
        <v>0</v>
      </c>
      <c r="Q124" s="146">
        <f>4088190-4088190</f>
        <v>0</v>
      </c>
    </row>
    <row r="125" spans="1:17" ht="8.25">
      <c r="A125" s="216"/>
      <c r="B125" s="111">
        <v>2010</v>
      </c>
      <c r="C125" s="98"/>
      <c r="D125" s="109"/>
      <c r="E125" s="159">
        <f>SUM(F125:G125)</f>
        <v>0</v>
      </c>
      <c r="F125" s="146">
        <f>I125</f>
        <v>0</v>
      </c>
      <c r="G125" s="146">
        <f>M125</f>
        <v>0</v>
      </c>
      <c r="H125" s="146">
        <f>I125+M125</f>
        <v>0</v>
      </c>
      <c r="I125" s="157">
        <f>J125+K125+L125</f>
        <v>0</v>
      </c>
      <c r="J125" s="146">
        <v>0</v>
      </c>
      <c r="K125" s="146">
        <v>0</v>
      </c>
      <c r="L125" s="146">
        <f>5320-5320</f>
        <v>0</v>
      </c>
      <c r="M125" s="146">
        <f>N125+O125+P125+Q125</f>
        <v>0</v>
      </c>
      <c r="N125" s="146">
        <v>0</v>
      </c>
      <c r="O125" s="146">
        <v>0</v>
      </c>
      <c r="P125" s="146">
        <v>0</v>
      </c>
      <c r="Q125" s="146">
        <v>0</v>
      </c>
    </row>
    <row r="126" spans="1:17" ht="8.25">
      <c r="A126" s="285"/>
      <c r="B126" s="200" t="s">
        <v>430</v>
      </c>
      <c r="C126" s="198"/>
      <c r="D126" s="198"/>
      <c r="E126" s="159">
        <f>SUM(F126:G126)</f>
        <v>0</v>
      </c>
      <c r="F126" s="146">
        <f>I126</f>
        <v>0</v>
      </c>
      <c r="G126" s="146">
        <f>M126</f>
        <v>0</v>
      </c>
      <c r="H126" s="146">
        <f>I126+M126</f>
        <v>0</v>
      </c>
      <c r="I126" s="157">
        <f>J126+K126+L126</f>
        <v>0</v>
      </c>
      <c r="J126" s="199">
        <f>SUM(J121:J125)</f>
        <v>0</v>
      </c>
      <c r="K126" s="146">
        <v>0</v>
      </c>
      <c r="L126" s="146">
        <v>0</v>
      </c>
      <c r="M126" s="146">
        <f>N126+O126+P126+Q126</f>
        <v>0</v>
      </c>
      <c r="N126" s="146">
        <v>0</v>
      </c>
      <c r="O126" s="146">
        <v>0</v>
      </c>
      <c r="P126" s="146">
        <v>0</v>
      </c>
      <c r="Q126" s="146">
        <f>SUM(Q121:Q125)</f>
        <v>0</v>
      </c>
    </row>
    <row r="127" spans="1:17" ht="8.25">
      <c r="A127" s="196"/>
      <c r="B127" s="205" t="s">
        <v>418</v>
      </c>
      <c r="C127" s="206"/>
      <c r="D127" s="206"/>
      <c r="E127" s="206"/>
      <c r="F127" s="206"/>
      <c r="G127" s="206"/>
      <c r="H127" s="207"/>
      <c r="I127" s="207"/>
      <c r="J127" s="207"/>
      <c r="K127" s="207"/>
      <c r="L127" s="207"/>
      <c r="M127" s="207"/>
      <c r="N127" s="207"/>
      <c r="O127" s="207"/>
      <c r="P127" s="207"/>
      <c r="Q127" s="180"/>
    </row>
    <row r="128" spans="1:17" ht="8.25">
      <c r="A128" s="51"/>
      <c r="B128" s="34" t="s">
        <v>431</v>
      </c>
      <c r="C128" s="34"/>
      <c r="D128" s="34"/>
      <c r="E128" s="34"/>
      <c r="F128" s="34"/>
      <c r="G128" s="34"/>
      <c r="H128" s="179"/>
      <c r="I128" s="179"/>
      <c r="J128" s="179"/>
      <c r="K128" s="179"/>
      <c r="L128" s="179"/>
      <c r="M128" s="179"/>
      <c r="N128" s="179"/>
      <c r="O128" s="179"/>
      <c r="P128" s="179"/>
      <c r="Q128" s="204"/>
    </row>
    <row r="129" spans="1:17" ht="8.25">
      <c r="A129" s="51"/>
      <c r="B129" s="34" t="s">
        <v>432</v>
      </c>
      <c r="C129" s="34"/>
      <c r="D129" s="34"/>
      <c r="E129" s="34"/>
      <c r="F129" s="34"/>
      <c r="G129" s="34"/>
      <c r="H129" s="123"/>
      <c r="I129" s="123"/>
      <c r="J129" s="123"/>
      <c r="K129" s="123"/>
      <c r="L129" s="123"/>
      <c r="M129" s="123"/>
      <c r="N129" s="123"/>
      <c r="O129" s="123"/>
      <c r="P129" s="123"/>
      <c r="Q129" s="184"/>
    </row>
    <row r="130" spans="1:17" ht="8.25">
      <c r="A130" s="51" t="s">
        <v>398</v>
      </c>
      <c r="B130" s="34" t="s">
        <v>429</v>
      </c>
      <c r="C130" s="34"/>
      <c r="D130" s="34"/>
      <c r="E130" s="34"/>
      <c r="F130" s="34"/>
      <c r="G130" s="34"/>
      <c r="H130" s="123"/>
      <c r="I130" s="123"/>
      <c r="J130" s="123"/>
      <c r="K130" s="123"/>
      <c r="L130" s="123"/>
      <c r="M130" s="123"/>
      <c r="N130" s="123"/>
      <c r="O130" s="123"/>
      <c r="P130" s="123"/>
      <c r="Q130" s="175"/>
    </row>
    <row r="131" spans="1:17" ht="8.25">
      <c r="A131" s="51"/>
      <c r="B131" s="210" t="s">
        <v>425</v>
      </c>
      <c r="C131" s="98"/>
      <c r="D131" s="71"/>
      <c r="E131" s="159"/>
      <c r="F131" s="146"/>
      <c r="G131" s="146"/>
      <c r="H131" s="190"/>
      <c r="I131" s="190"/>
      <c r="J131" s="190"/>
      <c r="K131" s="190"/>
      <c r="L131" s="190"/>
      <c r="M131" s="202"/>
      <c r="N131" s="190"/>
      <c r="O131" s="146"/>
      <c r="P131" s="146"/>
      <c r="Q131" s="147"/>
    </row>
    <row r="132" spans="1:17" ht="8.25">
      <c r="A132" s="51"/>
      <c r="B132" s="108">
        <v>2008</v>
      </c>
      <c r="C132" s="98"/>
      <c r="D132" s="109"/>
      <c r="E132" s="194">
        <f>SUM(F132:G132)</f>
        <v>9760</v>
      </c>
      <c r="F132" s="146">
        <f>I132</f>
        <v>3416</v>
      </c>
      <c r="G132" s="146">
        <f>M132</f>
        <v>6344</v>
      </c>
      <c r="H132" s="146">
        <f>I132+M132</f>
        <v>9760</v>
      </c>
      <c r="I132" s="157">
        <f>J132+K132+L132</f>
        <v>3416</v>
      </c>
      <c r="J132" s="146">
        <f>262500+437500-630000-66584</f>
        <v>3416</v>
      </c>
      <c r="K132" s="146">
        <v>0</v>
      </c>
      <c r="L132" s="146">
        <f>5320-5320</f>
        <v>0</v>
      </c>
      <c r="M132" s="146">
        <f>N132+O132+P132+Q132</f>
        <v>6344</v>
      </c>
      <c r="N132" s="146">
        <v>0</v>
      </c>
      <c r="O132" s="146">
        <v>0</v>
      </c>
      <c r="P132" s="146">
        <v>0</v>
      </c>
      <c r="Q132" s="146">
        <f>1487500-437500-920000-123656</f>
        <v>6344</v>
      </c>
    </row>
    <row r="133" spans="1:17" ht="8.25">
      <c r="A133" s="51"/>
      <c r="B133" s="110">
        <v>2009</v>
      </c>
      <c r="C133" s="109"/>
      <c r="D133" s="71" t="s">
        <v>420</v>
      </c>
      <c r="E133" s="159">
        <f>SUM(F133:G133)</f>
        <v>1955066</v>
      </c>
      <c r="F133" s="146">
        <f>I133</f>
        <v>977533</v>
      </c>
      <c r="G133" s="146">
        <f>M133</f>
        <v>977533</v>
      </c>
      <c r="H133" s="146">
        <f>I133+M133</f>
        <v>1955066</v>
      </c>
      <c r="I133" s="157">
        <f>J133+K133+L133</f>
        <v>977533</v>
      </c>
      <c r="J133" s="146">
        <f>987403-141057+131187</f>
        <v>977533</v>
      </c>
      <c r="K133" s="146">
        <v>0</v>
      </c>
      <c r="L133" s="146">
        <v>0</v>
      </c>
      <c r="M133" s="146">
        <f>N133+O133+P133+Q133</f>
        <v>977533</v>
      </c>
      <c r="N133" s="146">
        <v>0</v>
      </c>
      <c r="O133" s="146">
        <f>1974806-997273</f>
        <v>977533</v>
      </c>
      <c r="P133" s="146">
        <v>0</v>
      </c>
      <c r="Q133" s="146">
        <v>0</v>
      </c>
    </row>
    <row r="134" spans="1:17" ht="8.25">
      <c r="A134" s="197"/>
      <c r="B134" s="111">
        <v>2010</v>
      </c>
      <c r="C134" s="98"/>
      <c r="D134" s="202"/>
      <c r="E134" s="203">
        <f>SUM(F134:G134)</f>
        <v>3281459</v>
      </c>
      <c r="F134" s="146">
        <f>I134</f>
        <v>1708074</v>
      </c>
      <c r="G134" s="146">
        <f>M134</f>
        <v>1573385</v>
      </c>
      <c r="H134" s="146">
        <f>I134+M134</f>
        <v>3281459</v>
      </c>
      <c r="I134" s="157">
        <f>J134+K134+L134</f>
        <v>1708074</v>
      </c>
      <c r="J134" s="199">
        <v>1708074</v>
      </c>
      <c r="K134" s="146">
        <v>0</v>
      </c>
      <c r="L134" s="146">
        <v>0</v>
      </c>
      <c r="M134" s="146">
        <f>N134+O134+P134+Q134</f>
        <v>1573385</v>
      </c>
      <c r="N134" s="146">
        <v>0</v>
      </c>
      <c r="O134" s="146">
        <f>1573385</f>
        <v>1573385</v>
      </c>
      <c r="P134" s="146">
        <v>0</v>
      </c>
      <c r="Q134" s="146">
        <v>0</v>
      </c>
    </row>
    <row r="135" spans="1:17" ht="8.25">
      <c r="A135" s="197"/>
      <c r="B135" s="200" t="s">
        <v>430</v>
      </c>
      <c r="C135" s="198"/>
      <c r="D135" s="198"/>
      <c r="E135" s="159">
        <f>SUM(F135:G135)</f>
        <v>5246285</v>
      </c>
      <c r="F135" s="146">
        <f>I135</f>
        <v>2689023</v>
      </c>
      <c r="G135" s="146">
        <f>M135</f>
        <v>2557262</v>
      </c>
      <c r="H135" s="146">
        <f>I135+M135</f>
        <v>5246285</v>
      </c>
      <c r="I135" s="157">
        <f>J135+K135+L135</f>
        <v>2689023</v>
      </c>
      <c r="J135" s="199">
        <f>SUM(J132:J134)</f>
        <v>2689023</v>
      </c>
      <c r="K135" s="146">
        <v>0</v>
      </c>
      <c r="L135" s="146">
        <v>0</v>
      </c>
      <c r="M135" s="146">
        <f>N135+O135+P135+Q135</f>
        <v>2557262</v>
      </c>
      <c r="N135" s="146">
        <v>0</v>
      </c>
      <c r="O135" s="146">
        <f>SUM(O132:O134)</f>
        <v>2550918</v>
      </c>
      <c r="P135" s="146">
        <v>0</v>
      </c>
      <c r="Q135" s="146">
        <f>SUM(Q132:Q134)</f>
        <v>6344</v>
      </c>
    </row>
    <row r="136" spans="1:17" ht="8.25">
      <c r="A136" s="253"/>
      <c r="B136" s="254" t="s">
        <v>475</v>
      </c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6"/>
    </row>
    <row r="137" spans="1:17" ht="8.25">
      <c r="A137" s="201"/>
      <c r="B137" s="257" t="s">
        <v>474</v>
      </c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9"/>
    </row>
    <row r="138" spans="1:17" ht="8.25">
      <c r="A138" s="196"/>
      <c r="B138" s="205" t="s">
        <v>418</v>
      </c>
      <c r="C138" s="206"/>
      <c r="D138" s="206"/>
      <c r="E138" s="206"/>
      <c r="F138" s="206"/>
      <c r="G138" s="206"/>
      <c r="H138" s="207"/>
      <c r="I138" s="207"/>
      <c r="J138" s="207"/>
      <c r="K138" s="207"/>
      <c r="L138" s="207"/>
      <c r="M138" s="207"/>
      <c r="N138" s="207"/>
      <c r="O138" s="207"/>
      <c r="P138" s="207"/>
      <c r="Q138" s="180"/>
    </row>
    <row r="139" spans="1:17" ht="8.25">
      <c r="A139" s="51"/>
      <c r="B139" s="208" t="s">
        <v>431</v>
      </c>
      <c r="C139" s="34"/>
      <c r="D139" s="34"/>
      <c r="E139" s="34"/>
      <c r="F139" s="34"/>
      <c r="G139" s="34"/>
      <c r="H139" s="179"/>
      <c r="I139" s="179"/>
      <c r="J139" s="179"/>
      <c r="K139" s="179"/>
      <c r="L139" s="179"/>
      <c r="M139" s="179"/>
      <c r="N139" s="179"/>
      <c r="O139" s="179"/>
      <c r="P139" s="179"/>
      <c r="Q139" s="204"/>
    </row>
    <row r="140" spans="1:17" ht="8.25">
      <c r="A140" s="51"/>
      <c r="B140" s="208" t="s">
        <v>435</v>
      </c>
      <c r="C140" s="34"/>
      <c r="D140" s="34"/>
      <c r="E140" s="34"/>
      <c r="F140" s="34"/>
      <c r="G140" s="34"/>
      <c r="H140" s="123"/>
      <c r="I140" s="123"/>
      <c r="J140" s="123"/>
      <c r="K140" s="123"/>
      <c r="L140" s="123"/>
      <c r="M140" s="123"/>
      <c r="N140" s="123"/>
      <c r="O140" s="123"/>
      <c r="P140" s="123"/>
      <c r="Q140" s="184"/>
    </row>
    <row r="141" spans="1:17" ht="8.25">
      <c r="A141" s="51" t="s">
        <v>399</v>
      </c>
      <c r="B141" s="34" t="s">
        <v>433</v>
      </c>
      <c r="C141" s="34"/>
      <c r="D141" s="34"/>
      <c r="E141" s="34"/>
      <c r="F141" s="34"/>
      <c r="G141" s="34"/>
      <c r="H141" s="123"/>
      <c r="I141" s="123"/>
      <c r="J141" s="123"/>
      <c r="K141" s="123"/>
      <c r="L141" s="123"/>
      <c r="M141" s="123"/>
      <c r="N141" s="123"/>
      <c r="O141" s="123"/>
      <c r="P141" s="123"/>
      <c r="Q141" s="175"/>
    </row>
    <row r="142" spans="1:17" ht="8.25">
      <c r="A142" s="51"/>
      <c r="B142" s="70" t="s">
        <v>425</v>
      </c>
      <c r="C142" s="98"/>
      <c r="D142" s="71"/>
      <c r="E142" s="159"/>
      <c r="F142" s="146"/>
      <c r="G142" s="146"/>
      <c r="H142" s="190"/>
      <c r="I142" s="190"/>
      <c r="J142" s="190"/>
      <c r="K142" s="190"/>
      <c r="L142" s="190"/>
      <c r="M142" s="190"/>
      <c r="N142" s="190"/>
      <c r="O142" s="146"/>
      <c r="P142" s="146"/>
      <c r="Q142" s="147"/>
    </row>
    <row r="143" spans="1:17" ht="8.25">
      <c r="A143" s="51"/>
      <c r="B143" s="70">
        <v>2008</v>
      </c>
      <c r="C143" s="98"/>
      <c r="D143" s="109"/>
      <c r="E143" s="159">
        <f>SUM(F143:G143)</f>
        <v>25000</v>
      </c>
      <c r="F143" s="146">
        <f>I143</f>
        <v>25000</v>
      </c>
      <c r="G143" s="146">
        <f>M143</f>
        <v>0</v>
      </c>
      <c r="H143" s="146">
        <f>I143+M143</f>
        <v>25000</v>
      </c>
      <c r="I143" s="157">
        <f>J143+K143+L143</f>
        <v>25000</v>
      </c>
      <c r="J143" s="146">
        <v>25000</v>
      </c>
      <c r="K143" s="146">
        <v>0</v>
      </c>
      <c r="L143" s="146">
        <f>5320-5320</f>
        <v>0</v>
      </c>
      <c r="M143" s="146">
        <f>N143+O143+P143+Q143</f>
        <v>0</v>
      </c>
      <c r="N143" s="146">
        <v>0</v>
      </c>
      <c r="O143" s="146">
        <v>0</v>
      </c>
      <c r="P143" s="146">
        <v>0</v>
      </c>
      <c r="Q143" s="146">
        <v>0</v>
      </c>
    </row>
    <row r="144" spans="1:17" ht="8.25">
      <c r="A144" s="51"/>
      <c r="B144" s="70">
        <v>2009</v>
      </c>
      <c r="C144" s="98"/>
      <c r="D144" s="71" t="s">
        <v>434</v>
      </c>
      <c r="E144" s="159">
        <f>SUM(F144:G144)</f>
        <v>457868</v>
      </c>
      <c r="F144" s="146">
        <f>I144</f>
        <v>137360</v>
      </c>
      <c r="G144" s="146">
        <f>M144</f>
        <v>320508</v>
      </c>
      <c r="H144" s="146">
        <f>I144+M144</f>
        <v>457868</v>
      </c>
      <c r="I144" s="157">
        <f>J144+K144+L144</f>
        <v>137360</v>
      </c>
      <c r="J144" s="146">
        <f>160254-22894</f>
        <v>137360</v>
      </c>
      <c r="K144" s="146">
        <v>0</v>
      </c>
      <c r="L144" s="146">
        <v>0</v>
      </c>
      <c r="M144" s="146">
        <f>N144+Q144+P144+O144</f>
        <v>320508</v>
      </c>
      <c r="N144" s="146">
        <v>0</v>
      </c>
      <c r="O144" s="146">
        <f>297614+22894</f>
        <v>320508</v>
      </c>
      <c r="P144" s="146">
        <v>0</v>
      </c>
      <c r="Q144" s="146">
        <v>0</v>
      </c>
    </row>
    <row r="145" spans="1:17" ht="8.25">
      <c r="A145" s="197"/>
      <c r="B145" s="70">
        <v>2010</v>
      </c>
      <c r="C145" s="98"/>
      <c r="D145" s="109"/>
      <c r="E145" s="211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</row>
    <row r="146" spans="1:17" ht="8.25">
      <c r="A146" s="197"/>
      <c r="B146" s="200" t="s">
        <v>430</v>
      </c>
      <c r="C146" s="198"/>
      <c r="D146" s="198"/>
      <c r="E146" s="159">
        <f>SUM(F146:G146)</f>
        <v>482868</v>
      </c>
      <c r="F146" s="146">
        <f>I146</f>
        <v>162360</v>
      </c>
      <c r="G146" s="146">
        <f>M146</f>
        <v>320508</v>
      </c>
      <c r="H146" s="146">
        <f>I146+M146</f>
        <v>482868</v>
      </c>
      <c r="I146" s="157">
        <f>J146+K146+L146</f>
        <v>162360</v>
      </c>
      <c r="J146" s="199">
        <f>SUM(J143:J144)</f>
        <v>162360</v>
      </c>
      <c r="K146" s="146">
        <v>0</v>
      </c>
      <c r="L146" s="146">
        <v>0</v>
      </c>
      <c r="M146" s="146">
        <f>N146+O146+P146+Q146</f>
        <v>320508</v>
      </c>
      <c r="N146" s="146">
        <v>0</v>
      </c>
      <c r="O146" s="146">
        <f>SUM(O143:O145)</f>
        <v>320508</v>
      </c>
      <c r="P146" s="146">
        <v>0</v>
      </c>
      <c r="Q146" s="146">
        <f>SUM(Q143:Q144)</f>
        <v>0</v>
      </c>
    </row>
    <row r="147" spans="1:17" ht="8.25">
      <c r="A147" s="209"/>
      <c r="B147" s="304" t="s">
        <v>456</v>
      </c>
      <c r="C147" s="261"/>
      <c r="D147" s="261"/>
      <c r="E147" s="262"/>
      <c r="F147" s="263"/>
      <c r="G147" s="263"/>
      <c r="H147" s="263"/>
      <c r="I147" s="264"/>
      <c r="J147" s="263"/>
      <c r="K147" s="263"/>
      <c r="L147" s="263"/>
      <c r="M147" s="263"/>
      <c r="N147" s="263"/>
      <c r="O147" s="263"/>
      <c r="P147" s="263"/>
      <c r="Q147" s="265"/>
    </row>
    <row r="148" spans="1:17" ht="8.25">
      <c r="A148" s="260"/>
      <c r="B148" s="208" t="s">
        <v>418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223"/>
    </row>
    <row r="149" spans="1:17" ht="8.25">
      <c r="A149" s="51"/>
      <c r="B149" s="222" t="s">
        <v>431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223"/>
    </row>
    <row r="150" spans="1:17" ht="8.25">
      <c r="A150" s="51"/>
      <c r="B150" s="222" t="s">
        <v>435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223"/>
    </row>
    <row r="151" spans="1:17" ht="8.25">
      <c r="A151" s="128" t="s">
        <v>400</v>
      </c>
      <c r="B151" s="62" t="s">
        <v>436</v>
      </c>
      <c r="C151" s="34"/>
      <c r="D151" s="34"/>
      <c r="E151" s="62"/>
      <c r="F151" s="62"/>
      <c r="G151" s="34"/>
      <c r="H151" s="62"/>
      <c r="I151" s="62"/>
      <c r="J151" s="62"/>
      <c r="K151" s="62"/>
      <c r="L151" s="62"/>
      <c r="M151" s="62"/>
      <c r="N151" s="62"/>
      <c r="O151" s="62"/>
      <c r="P151" s="62"/>
      <c r="Q151" s="130"/>
    </row>
    <row r="152" spans="1:17" ht="8.25">
      <c r="A152" s="212"/>
      <c r="B152" s="58" t="s">
        <v>425</v>
      </c>
      <c r="C152" s="165"/>
      <c r="D152" s="97"/>
      <c r="E152" s="218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</row>
    <row r="153" spans="1:17" ht="8.25">
      <c r="A153" s="213"/>
      <c r="B153" s="58">
        <v>2008</v>
      </c>
      <c r="C153" s="165"/>
      <c r="D153" s="202"/>
      <c r="E153" s="221">
        <f>F153+G153</f>
        <v>42700</v>
      </c>
      <c r="F153" s="156">
        <f>I153</f>
        <v>8540</v>
      </c>
      <c r="G153" s="185">
        <f>M153</f>
        <v>34160</v>
      </c>
      <c r="H153" s="186">
        <f>I153+M153</f>
        <v>42700</v>
      </c>
      <c r="I153" s="185">
        <f>J153+K153+L153</f>
        <v>8540</v>
      </c>
      <c r="J153" s="185">
        <v>8540</v>
      </c>
      <c r="K153" s="185">
        <f>187500-187500</f>
        <v>0</v>
      </c>
      <c r="L153" s="185">
        <v>0</v>
      </c>
      <c r="M153" s="185">
        <f>N153+O153+P153+Q153</f>
        <v>34160</v>
      </c>
      <c r="N153" s="185">
        <v>0</v>
      </c>
      <c r="O153" s="185">
        <v>0</v>
      </c>
      <c r="P153" s="185">
        <v>0</v>
      </c>
      <c r="Q153" s="185">
        <v>34160</v>
      </c>
    </row>
    <row r="154" spans="1:17" ht="8.25">
      <c r="A154" s="214"/>
      <c r="B154" s="215">
        <v>2009</v>
      </c>
      <c r="C154" s="165"/>
      <c r="D154" s="219" t="s">
        <v>404</v>
      </c>
      <c r="E154" s="220">
        <f>F154+G154</f>
        <v>11573880</v>
      </c>
      <c r="F154" s="156">
        <f>I154</f>
        <v>1736082</v>
      </c>
      <c r="G154" s="185">
        <f>M154</f>
        <v>9837798</v>
      </c>
      <c r="H154" s="186">
        <f>I154+M154</f>
        <v>11573880</v>
      </c>
      <c r="I154" s="185">
        <f>J154+K154+L154</f>
        <v>1736082</v>
      </c>
      <c r="J154" s="185">
        <f>990806+752596-7320</f>
        <v>1736082</v>
      </c>
      <c r="K154" s="185">
        <f>187500-187500</f>
        <v>0</v>
      </c>
      <c r="L154" s="185">
        <v>0</v>
      </c>
      <c r="M154" s="185">
        <f>N154+O154+P154+Q154</f>
        <v>9837798</v>
      </c>
      <c r="N154" s="185">
        <v>0</v>
      </c>
      <c r="O154" s="185">
        <f>9879278-41480</f>
        <v>9837798</v>
      </c>
      <c r="P154" s="185">
        <v>0</v>
      </c>
      <c r="Q154" s="160">
        <v>0</v>
      </c>
    </row>
    <row r="155" spans="1:17" ht="8.25">
      <c r="A155" s="216"/>
      <c r="B155" s="217">
        <v>2010</v>
      </c>
      <c r="C155" s="165"/>
      <c r="D155" s="70"/>
      <c r="E155" s="218">
        <f>F155+G155</f>
        <v>17461627</v>
      </c>
      <c r="F155" s="234">
        <f>I155</f>
        <v>2619244</v>
      </c>
      <c r="G155" s="235">
        <f>M155</f>
        <v>14842383</v>
      </c>
      <c r="H155" s="236">
        <f>I155+M155</f>
        <v>17461627</v>
      </c>
      <c r="I155" s="235">
        <f>J155+K155+L155</f>
        <v>2619244</v>
      </c>
      <c r="J155" s="234">
        <v>2619244</v>
      </c>
      <c r="K155" s="235">
        <f>187500-187500</f>
        <v>0</v>
      </c>
      <c r="L155" s="235">
        <v>0</v>
      </c>
      <c r="M155" s="235">
        <f>N155+O155+P155+Q155</f>
        <v>14842383</v>
      </c>
      <c r="N155" s="235">
        <v>0</v>
      </c>
      <c r="O155" s="235">
        <v>0</v>
      </c>
      <c r="P155" s="235">
        <v>0</v>
      </c>
      <c r="Q155" s="234">
        <v>14842383</v>
      </c>
    </row>
    <row r="156" spans="1:17" ht="8.25">
      <c r="A156" s="285"/>
      <c r="B156" s="200" t="s">
        <v>430</v>
      </c>
      <c r="C156" s="198"/>
      <c r="D156" s="198"/>
      <c r="E156" s="159">
        <f>SUM(F156:G156)</f>
        <v>29078207</v>
      </c>
      <c r="F156" s="146">
        <f>I156</f>
        <v>4363866</v>
      </c>
      <c r="G156" s="146">
        <f>M156</f>
        <v>24714341</v>
      </c>
      <c r="H156" s="146">
        <f>I156+M156</f>
        <v>29078207</v>
      </c>
      <c r="I156" s="157">
        <f>J156+K156+L156</f>
        <v>4363866</v>
      </c>
      <c r="J156" s="199">
        <f>SUM(J153:J155)</f>
        <v>4363866</v>
      </c>
      <c r="K156" s="146">
        <v>0</v>
      </c>
      <c r="L156" s="146">
        <v>0</v>
      </c>
      <c r="M156" s="146">
        <f>N156+O156+P156+Q156</f>
        <v>24714341</v>
      </c>
      <c r="N156" s="146">
        <v>0</v>
      </c>
      <c r="O156" s="146">
        <f>SUM(O153:O155)</f>
        <v>9837798</v>
      </c>
      <c r="P156" s="146">
        <v>0</v>
      </c>
      <c r="Q156" s="146">
        <f>SUM(Q153:Q155)</f>
        <v>14876543</v>
      </c>
    </row>
    <row r="157" spans="1:17" ht="8.25">
      <c r="A157" s="253"/>
      <c r="B157" s="233" t="s">
        <v>481</v>
      </c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56"/>
    </row>
    <row r="158" spans="1:17" ht="8.25">
      <c r="A158" s="306"/>
      <c r="B158" s="258" t="s">
        <v>482</v>
      </c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9"/>
    </row>
    <row r="159" s="233" customFormat="1" ht="8.25"/>
    <row r="160" s="233" customFormat="1" ht="8.25"/>
    <row r="161" spans="1:17" ht="8.25">
      <c r="A161" s="91"/>
      <c r="B161" s="111"/>
      <c r="C161" s="124"/>
      <c r="D161" s="53"/>
      <c r="E161" s="125"/>
      <c r="F161" s="126" t="s">
        <v>339</v>
      </c>
      <c r="G161" s="127"/>
      <c r="H161" s="100"/>
      <c r="I161" s="54"/>
      <c r="J161" s="54" t="s">
        <v>340</v>
      </c>
      <c r="K161" s="54"/>
      <c r="L161" s="54"/>
      <c r="M161" s="93"/>
      <c r="N161" s="54"/>
      <c r="O161" s="54"/>
      <c r="P161" s="54"/>
      <c r="Q161" s="101"/>
    </row>
    <row r="162" spans="1:17" ht="8.25">
      <c r="A162" s="128"/>
      <c r="B162" s="48"/>
      <c r="C162" s="49"/>
      <c r="D162" s="50"/>
      <c r="E162" s="51"/>
      <c r="F162" s="129"/>
      <c r="G162" s="60"/>
      <c r="H162" s="67"/>
      <c r="I162" s="62"/>
      <c r="J162" s="62" t="s">
        <v>424</v>
      </c>
      <c r="K162" s="62"/>
      <c r="L162" s="290"/>
      <c r="M162" s="294"/>
      <c r="N162" s="62"/>
      <c r="O162" s="62"/>
      <c r="P162" s="62"/>
      <c r="Q162" s="130"/>
    </row>
    <row r="163" spans="1:17" ht="8.25">
      <c r="A163" s="128"/>
      <c r="B163" s="48"/>
      <c r="C163" s="49"/>
      <c r="D163" s="50"/>
      <c r="E163" s="51"/>
      <c r="F163" s="34"/>
      <c r="G163" s="51"/>
      <c r="H163" s="55"/>
      <c r="I163" s="34"/>
      <c r="J163" s="34" t="s">
        <v>341</v>
      </c>
      <c r="K163" s="34"/>
      <c r="L163" s="34"/>
      <c r="M163" s="208"/>
      <c r="N163" s="34"/>
      <c r="O163" s="34"/>
      <c r="P163" s="34"/>
      <c r="Q163" s="117"/>
    </row>
    <row r="164" spans="1:17" ht="16.5" customHeight="1">
      <c r="A164" s="128" t="s">
        <v>415</v>
      </c>
      <c r="B164" s="131" t="s">
        <v>342</v>
      </c>
      <c r="C164" s="49"/>
      <c r="D164" s="50"/>
      <c r="E164" s="51"/>
      <c r="F164" s="34"/>
      <c r="G164" s="51"/>
      <c r="H164" s="57"/>
      <c r="I164" s="307" t="s">
        <v>343</v>
      </c>
      <c r="J164" s="308"/>
      <c r="K164" s="308"/>
      <c r="L164" s="308"/>
      <c r="M164" s="309" t="s">
        <v>423</v>
      </c>
      <c r="N164" s="310"/>
      <c r="O164" s="310"/>
      <c r="P164" s="310"/>
      <c r="Q164" s="311"/>
    </row>
    <row r="165" spans="1:17" ht="8.25">
      <c r="A165" s="128"/>
      <c r="B165" s="48"/>
      <c r="C165" s="49"/>
      <c r="D165" s="50"/>
      <c r="E165" s="51"/>
      <c r="F165" s="34"/>
      <c r="G165" s="51"/>
      <c r="H165" s="57"/>
      <c r="I165" s="129"/>
      <c r="J165" s="59" t="s">
        <v>416</v>
      </c>
      <c r="K165" s="40"/>
      <c r="L165" s="291"/>
      <c r="M165" s="212"/>
      <c r="N165" s="62" t="s">
        <v>416</v>
      </c>
      <c r="O165" s="62"/>
      <c r="P165" s="34"/>
      <c r="Q165" s="117"/>
    </row>
    <row r="166" spans="1:17" ht="57.75" customHeight="1">
      <c r="A166" s="133"/>
      <c r="B166" s="113"/>
      <c r="C166" s="134" t="s">
        <v>357</v>
      </c>
      <c r="D166" s="65" t="s">
        <v>345</v>
      </c>
      <c r="E166" s="66" t="s">
        <v>346</v>
      </c>
      <c r="F166" s="135" t="s">
        <v>347</v>
      </c>
      <c r="G166" s="66" t="s">
        <v>423</v>
      </c>
      <c r="H166" s="136" t="s">
        <v>349</v>
      </c>
      <c r="I166" s="137" t="s">
        <v>349</v>
      </c>
      <c r="J166" s="138" t="s">
        <v>396</v>
      </c>
      <c r="K166" s="138" t="s">
        <v>395</v>
      </c>
      <c r="L166" s="138" t="s">
        <v>353</v>
      </c>
      <c r="M166" s="295" t="s">
        <v>349</v>
      </c>
      <c r="N166" s="138" t="s">
        <v>417</v>
      </c>
      <c r="O166" s="138" t="s">
        <v>350</v>
      </c>
      <c r="P166" s="138" t="s">
        <v>351</v>
      </c>
      <c r="Q166" s="140" t="s">
        <v>353</v>
      </c>
    </row>
    <row r="167" spans="1:17" ht="8.25">
      <c r="A167" s="48"/>
      <c r="B167" s="48"/>
      <c r="C167" s="48"/>
      <c r="D167" s="48"/>
      <c r="E167" s="131" t="s">
        <v>3</v>
      </c>
      <c r="F167" s="48"/>
      <c r="G167" s="48"/>
      <c r="H167" s="131" t="s">
        <v>4</v>
      </c>
      <c r="I167" s="48" t="s">
        <v>5</v>
      </c>
      <c r="J167" s="48"/>
      <c r="K167" s="48"/>
      <c r="L167" s="224"/>
      <c r="M167" s="212" t="s">
        <v>6</v>
      </c>
      <c r="N167" s="48"/>
      <c r="O167" s="48"/>
      <c r="P167" s="48"/>
      <c r="Q167" s="176"/>
    </row>
    <row r="168" spans="1:17" ht="8.25">
      <c r="A168" s="70">
        <v>1</v>
      </c>
      <c r="B168" s="70">
        <v>2</v>
      </c>
      <c r="C168" s="70">
        <v>3</v>
      </c>
      <c r="D168" s="70">
        <v>4</v>
      </c>
      <c r="E168" s="70">
        <v>5</v>
      </c>
      <c r="F168" s="70">
        <v>6</v>
      </c>
      <c r="G168" s="70">
        <v>7</v>
      </c>
      <c r="H168" s="70">
        <v>8</v>
      </c>
      <c r="I168" s="70">
        <v>9</v>
      </c>
      <c r="J168" s="70">
        <v>10</v>
      </c>
      <c r="K168" s="70">
        <v>11</v>
      </c>
      <c r="L168" s="93">
        <v>12</v>
      </c>
      <c r="M168" s="70">
        <v>13</v>
      </c>
      <c r="N168" s="70">
        <v>14</v>
      </c>
      <c r="O168" s="70">
        <v>15</v>
      </c>
      <c r="P168" s="70">
        <v>16</v>
      </c>
      <c r="Q168" s="70">
        <v>17</v>
      </c>
    </row>
    <row r="169" spans="1:19" ht="8.25">
      <c r="A169" s="266"/>
      <c r="B169" s="282" t="s">
        <v>418</v>
      </c>
      <c r="C169" s="283"/>
      <c r="D169" s="283"/>
      <c r="E169" s="283"/>
      <c r="F169" s="283"/>
      <c r="G169" s="283"/>
      <c r="H169" s="283"/>
      <c r="I169" s="283"/>
      <c r="J169" s="283"/>
      <c r="K169" s="284"/>
      <c r="L169" s="303"/>
      <c r="M169" s="283"/>
      <c r="N169" s="283"/>
      <c r="O169" s="283"/>
      <c r="P169" s="283"/>
      <c r="Q169" s="296"/>
      <c r="R169" s="216"/>
      <c r="S169" s="233"/>
    </row>
    <row r="170" spans="1:19" ht="8.25">
      <c r="A170" s="48"/>
      <c r="B170" s="57" t="s">
        <v>461</v>
      </c>
      <c r="C170" s="90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117"/>
      <c r="R170" s="216"/>
      <c r="S170" s="233"/>
    </row>
    <row r="171" spans="1:19" ht="8.25">
      <c r="A171" s="90"/>
      <c r="B171" s="50" t="s">
        <v>462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117"/>
      <c r="R171" s="216"/>
      <c r="S171" s="233"/>
    </row>
    <row r="172" spans="1:19" ht="8.25">
      <c r="A172" s="48" t="s">
        <v>401</v>
      </c>
      <c r="B172" s="92" t="s">
        <v>473</v>
      </c>
      <c r="C172" s="48"/>
      <c r="D172" s="90"/>
      <c r="E172" s="62"/>
      <c r="F172" s="62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18"/>
      <c r="R172" s="216"/>
      <c r="S172" s="233"/>
    </row>
    <row r="173" spans="1:19" ht="8.25">
      <c r="A173" s="48"/>
      <c r="B173" s="40" t="s">
        <v>425</v>
      </c>
      <c r="C173" s="266"/>
      <c r="D173" s="267"/>
      <c r="E173" s="268"/>
      <c r="F173" s="181"/>
      <c r="G173" s="269"/>
      <c r="H173" s="96"/>
      <c r="I173" s="96"/>
      <c r="J173" s="96"/>
      <c r="K173" s="96"/>
      <c r="L173" s="292"/>
      <c r="M173" s="297"/>
      <c r="N173" s="96"/>
      <c r="O173" s="96"/>
      <c r="P173" s="96"/>
      <c r="Q173" s="168"/>
      <c r="R173" s="216"/>
      <c r="S173" s="233"/>
    </row>
    <row r="174" spans="1:19" ht="8.25">
      <c r="A174" s="90"/>
      <c r="B174" s="70">
        <v>2008</v>
      </c>
      <c r="C174" s="93"/>
      <c r="D174" s="270"/>
      <c r="E174" s="211"/>
      <c r="H174" s="154"/>
      <c r="I174" s="154"/>
      <c r="J174" s="154"/>
      <c r="K174" s="154"/>
      <c r="L174" s="271"/>
      <c r="M174" s="298"/>
      <c r="N174" s="154"/>
      <c r="O174" s="154"/>
      <c r="P174" s="154"/>
      <c r="Q174" s="299"/>
      <c r="R174" s="216"/>
      <c r="S174" s="233"/>
    </row>
    <row r="175" spans="1:19" ht="8.25">
      <c r="A175" s="90"/>
      <c r="B175" s="97"/>
      <c r="C175" s="47"/>
      <c r="D175" s="272" t="s">
        <v>457</v>
      </c>
      <c r="E175" s="273">
        <f aca="true" t="shared" si="4" ref="E175:E180">F175+G175</f>
        <v>37000</v>
      </c>
      <c r="F175" s="274">
        <f aca="true" t="shared" si="5" ref="F175:F181">I175</f>
        <v>5550</v>
      </c>
      <c r="G175" s="275">
        <f aca="true" t="shared" si="6" ref="G175:G181">M175</f>
        <v>31450</v>
      </c>
      <c r="H175" s="146">
        <f aca="true" t="shared" si="7" ref="H175:H181">I175+M175</f>
        <v>37000</v>
      </c>
      <c r="I175" s="157">
        <f aca="true" t="shared" si="8" ref="I175:I181">J175+K175+L175</f>
        <v>5550</v>
      </c>
      <c r="J175" s="157">
        <v>5550</v>
      </c>
      <c r="K175" s="157">
        <v>0</v>
      </c>
      <c r="L175" s="293">
        <v>0</v>
      </c>
      <c r="M175" s="146">
        <f aca="true" t="shared" si="9" ref="M175:M181">N175+O175+P175+Q175</f>
        <v>31450</v>
      </c>
      <c r="N175" s="158">
        <v>0</v>
      </c>
      <c r="O175" s="158">
        <v>0</v>
      </c>
      <c r="P175" s="158">
        <v>0</v>
      </c>
      <c r="Q175" s="300">
        <v>31450</v>
      </c>
      <c r="R175" s="286"/>
      <c r="S175" s="287"/>
    </row>
    <row r="176" spans="1:19" ht="8.25">
      <c r="A176" s="90"/>
      <c r="B176" s="276"/>
      <c r="C176" s="51"/>
      <c r="D176" s="277" t="s">
        <v>404</v>
      </c>
      <c r="E176" s="273">
        <f t="shared" si="4"/>
        <v>239846</v>
      </c>
      <c r="F176" s="274">
        <f t="shared" si="5"/>
        <v>35977</v>
      </c>
      <c r="G176" s="275">
        <f t="shared" si="6"/>
        <v>203869</v>
      </c>
      <c r="H176" s="146">
        <f t="shared" si="7"/>
        <v>239846</v>
      </c>
      <c r="I176" s="157">
        <f t="shared" si="8"/>
        <v>35977</v>
      </c>
      <c r="J176" s="278">
        <v>35977</v>
      </c>
      <c r="K176" s="157">
        <v>0</v>
      </c>
      <c r="L176" s="293">
        <v>0</v>
      </c>
      <c r="M176" s="146">
        <f t="shared" si="9"/>
        <v>203869</v>
      </c>
      <c r="N176" s="158">
        <v>0</v>
      </c>
      <c r="O176" s="158">
        <v>0</v>
      </c>
      <c r="P176" s="158">
        <v>0</v>
      </c>
      <c r="Q176" s="300">
        <v>203869</v>
      </c>
      <c r="R176" s="286"/>
      <c r="S176" s="287"/>
    </row>
    <row r="177" spans="1:19" ht="8.25">
      <c r="A177" s="90"/>
      <c r="B177" s="276">
        <v>2009</v>
      </c>
      <c r="C177" s="51"/>
      <c r="D177" s="277" t="s">
        <v>458</v>
      </c>
      <c r="E177" s="273">
        <f t="shared" si="4"/>
        <v>207050</v>
      </c>
      <c r="F177" s="274">
        <f t="shared" si="5"/>
        <v>31057</v>
      </c>
      <c r="G177" s="275">
        <f t="shared" si="6"/>
        <v>175993</v>
      </c>
      <c r="H177" s="146">
        <f t="shared" si="7"/>
        <v>207050</v>
      </c>
      <c r="I177" s="157">
        <f t="shared" si="8"/>
        <v>31057</v>
      </c>
      <c r="J177" s="278">
        <v>31057</v>
      </c>
      <c r="K177" s="157">
        <v>0</v>
      </c>
      <c r="L177" s="293">
        <v>0</v>
      </c>
      <c r="M177" s="146">
        <f t="shared" si="9"/>
        <v>175993</v>
      </c>
      <c r="N177" s="158">
        <v>0</v>
      </c>
      <c r="O177" s="158">
        <v>0</v>
      </c>
      <c r="P177" s="158">
        <v>0</v>
      </c>
      <c r="Q177" s="300">
        <v>175993</v>
      </c>
      <c r="R177" s="286"/>
      <c r="S177" s="287"/>
    </row>
    <row r="178" spans="1:19" ht="8.25">
      <c r="A178" s="90"/>
      <c r="B178" s="276"/>
      <c r="C178" s="51"/>
      <c r="D178" s="277" t="s">
        <v>459</v>
      </c>
      <c r="E178" s="273">
        <f t="shared" si="4"/>
        <v>2440</v>
      </c>
      <c r="F178" s="274">
        <f t="shared" si="5"/>
        <v>366</v>
      </c>
      <c r="G178" s="275">
        <f t="shared" si="6"/>
        <v>2074</v>
      </c>
      <c r="H178" s="146">
        <f t="shared" si="7"/>
        <v>2440</v>
      </c>
      <c r="I178" s="157">
        <f t="shared" si="8"/>
        <v>366</v>
      </c>
      <c r="J178" s="278">
        <v>366</v>
      </c>
      <c r="K178" s="157">
        <v>0</v>
      </c>
      <c r="L178" s="293">
        <v>0</v>
      </c>
      <c r="M178" s="146">
        <f t="shared" si="9"/>
        <v>2074</v>
      </c>
      <c r="N178" s="158">
        <v>0</v>
      </c>
      <c r="O178" s="158">
        <v>0</v>
      </c>
      <c r="P178" s="158">
        <v>0</v>
      </c>
      <c r="Q178" s="300">
        <v>2074</v>
      </c>
      <c r="R178" s="286"/>
      <c r="S178" s="287"/>
    </row>
    <row r="179" spans="1:19" ht="8.25">
      <c r="A179" s="90"/>
      <c r="B179" s="279"/>
      <c r="C179" s="63"/>
      <c r="D179" s="277" t="s">
        <v>460</v>
      </c>
      <c r="E179" s="273">
        <f t="shared" si="4"/>
        <v>277840</v>
      </c>
      <c r="F179" s="274">
        <f t="shared" si="5"/>
        <v>41676</v>
      </c>
      <c r="G179" s="275">
        <f t="shared" si="6"/>
        <v>236164</v>
      </c>
      <c r="H179" s="146">
        <f t="shared" si="7"/>
        <v>277840</v>
      </c>
      <c r="I179" s="157">
        <f t="shared" si="8"/>
        <v>41676</v>
      </c>
      <c r="J179" s="278">
        <v>41676</v>
      </c>
      <c r="K179" s="157">
        <v>0</v>
      </c>
      <c r="L179" s="293">
        <v>0</v>
      </c>
      <c r="M179" s="146">
        <f t="shared" si="9"/>
        <v>236164</v>
      </c>
      <c r="N179" s="158">
        <v>0</v>
      </c>
      <c r="O179" s="158">
        <v>0</v>
      </c>
      <c r="P179" s="158">
        <v>0</v>
      </c>
      <c r="Q179" s="300">
        <v>236164</v>
      </c>
      <c r="R179" s="286"/>
      <c r="S179" s="287"/>
    </row>
    <row r="180" spans="1:19" ht="8.25">
      <c r="A180" s="288"/>
      <c r="B180" s="70">
        <v>2010</v>
      </c>
      <c r="C180" s="62"/>
      <c r="D180" s="280"/>
      <c r="E180" s="273">
        <f t="shared" si="4"/>
        <v>4062900</v>
      </c>
      <c r="F180" s="274">
        <f t="shared" si="5"/>
        <v>609435</v>
      </c>
      <c r="G180" s="275">
        <f t="shared" si="6"/>
        <v>3453465</v>
      </c>
      <c r="H180" s="146">
        <f t="shared" si="7"/>
        <v>4062900</v>
      </c>
      <c r="I180" s="157">
        <f t="shared" si="8"/>
        <v>609435</v>
      </c>
      <c r="J180" s="157">
        <v>609435</v>
      </c>
      <c r="K180" s="157">
        <v>0</v>
      </c>
      <c r="L180" s="293">
        <v>0</v>
      </c>
      <c r="M180" s="146">
        <f t="shared" si="9"/>
        <v>3453465</v>
      </c>
      <c r="N180" s="158">
        <v>0</v>
      </c>
      <c r="O180" s="158">
        <v>0</v>
      </c>
      <c r="P180" s="158">
        <v>0</v>
      </c>
      <c r="Q180" s="300">
        <v>3453465</v>
      </c>
      <c r="R180" s="216"/>
      <c r="S180" s="287"/>
    </row>
    <row r="181" spans="1:19" ht="8.25">
      <c r="A181" s="289"/>
      <c r="B181" s="200" t="s">
        <v>430</v>
      </c>
      <c r="C181" s="198"/>
      <c r="D181" s="198"/>
      <c r="E181" s="159">
        <f>SUM(F181:G181)</f>
        <v>4827076</v>
      </c>
      <c r="F181" s="146">
        <f t="shared" si="5"/>
        <v>724061</v>
      </c>
      <c r="G181" s="146">
        <f t="shared" si="6"/>
        <v>4103015</v>
      </c>
      <c r="H181" s="146">
        <f t="shared" si="7"/>
        <v>4827076</v>
      </c>
      <c r="I181" s="157">
        <f t="shared" si="8"/>
        <v>724061</v>
      </c>
      <c r="J181" s="199">
        <f>SUM(J175:J180)</f>
        <v>724061</v>
      </c>
      <c r="K181" s="146">
        <v>0</v>
      </c>
      <c r="L181" s="281">
        <v>0</v>
      </c>
      <c r="M181" s="146">
        <f t="shared" si="9"/>
        <v>4103015</v>
      </c>
      <c r="N181" s="146">
        <v>0</v>
      </c>
      <c r="O181" s="146">
        <v>0</v>
      </c>
      <c r="P181" s="146">
        <v>0</v>
      </c>
      <c r="Q181" s="146">
        <f>SUM(Q175:Q180)</f>
        <v>4103015</v>
      </c>
      <c r="R181" s="216"/>
      <c r="S181" s="287"/>
    </row>
  </sheetData>
  <sheetProtection/>
  <mergeCells count="8">
    <mergeCell ref="I164:L164"/>
    <mergeCell ref="M164:Q164"/>
    <mergeCell ref="M9:Q9"/>
    <mergeCell ref="I9:L9"/>
    <mergeCell ref="M57:Q57"/>
    <mergeCell ref="M111:Q111"/>
    <mergeCell ref="I111:L111"/>
    <mergeCell ref="I57:L57"/>
  </mergeCells>
  <printOptions horizontalCentered="1" verticalCentered="1"/>
  <pageMargins left="0.3937007874015748" right="0.3937007874015748" top="0.1968503937007874" bottom="0.1968503937007874" header="0.31496062992125984" footer="0.5118110236220472"/>
  <pageSetup horizontalDpi="600" verticalDpi="600" orientation="landscape" paperSize="9" r:id="rId1"/>
  <headerFooter alignWithMargins="0">
    <oddFooter>&amp;CStrona &amp;P</oddFooter>
  </headerFooter>
  <rowBreaks count="3" manualBreakCount="3">
    <brk id="52" max="255" man="1"/>
    <brk id="106" max="16" man="1"/>
    <brk id="15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V49"/>
  <sheetViews>
    <sheetView zoomScalePageLayoutView="0" workbookViewId="0" topLeftCell="A1">
      <selection activeCell="F13" sqref="F13"/>
    </sheetView>
  </sheetViews>
  <sheetFormatPr defaultColWidth="34.7109375" defaultRowHeight="12.75"/>
  <cols>
    <col min="1" max="1" width="3.00390625" style="0" customWidth="1"/>
    <col min="2" max="2" width="16.7109375" style="0" customWidth="1"/>
    <col min="3" max="3" width="1.8515625" style="0" customWidth="1"/>
    <col min="4" max="4" width="2.00390625" style="0" customWidth="1"/>
    <col min="5" max="7" width="9.00390625" style="0" customWidth="1"/>
    <col min="8" max="8" width="6.28125" style="0" customWidth="1"/>
    <col min="9" max="9" width="7.7109375" style="0" customWidth="1"/>
    <col min="10" max="11" width="2.57421875" style="0" customWidth="1"/>
    <col min="12" max="12" width="6.28125" style="0" customWidth="1"/>
    <col min="13" max="13" width="9.8515625" style="0" customWidth="1"/>
    <col min="14" max="16" width="2.57421875" style="0" customWidth="1"/>
    <col min="17" max="17" width="6.28125" style="0" customWidth="1"/>
    <col min="18" max="24" width="9.00390625" style="0" customWidth="1"/>
  </cols>
  <sheetData>
    <row r="1" s="3" customFormat="1" ht="12.75"/>
    <row r="2" s="3" customFormat="1" ht="12.75"/>
    <row r="3" spans="1:256" ht="12.75">
      <c r="A3" s="4"/>
      <c r="B3" s="30"/>
      <c r="C3" s="4"/>
      <c r="D3" s="4"/>
      <c r="E3" s="5"/>
      <c r="F3" s="6" t="s">
        <v>359</v>
      </c>
      <c r="G3" s="7"/>
      <c r="H3" s="8"/>
      <c r="I3" s="8"/>
      <c r="J3" s="8"/>
      <c r="K3" s="8"/>
      <c r="L3" s="8"/>
      <c r="M3" s="8"/>
      <c r="N3" s="8"/>
      <c r="O3" s="8"/>
      <c r="P3" s="8"/>
      <c r="Q3" s="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10"/>
      <c r="B4" s="10"/>
      <c r="C4" s="10"/>
      <c r="D4" s="10"/>
      <c r="E4" s="10"/>
      <c r="F4" s="10"/>
      <c r="G4" s="11"/>
      <c r="H4" s="6"/>
      <c r="I4" s="8"/>
      <c r="J4" s="8"/>
      <c r="K4" s="8"/>
      <c r="L4" s="8"/>
      <c r="M4" s="8"/>
      <c r="N4" s="8"/>
      <c r="O4" s="8"/>
      <c r="P4" s="8"/>
      <c r="Q4" s="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10"/>
      <c r="B5" s="10"/>
      <c r="C5" s="10"/>
      <c r="D5" s="10"/>
      <c r="E5" s="10"/>
      <c r="F5" s="10"/>
      <c r="G5" s="10"/>
      <c r="H5" s="11"/>
      <c r="I5" s="5"/>
      <c r="J5" s="8"/>
      <c r="K5" s="8"/>
      <c r="L5" s="8"/>
      <c r="M5" s="8"/>
      <c r="N5" s="8"/>
      <c r="O5" s="8"/>
      <c r="P5" s="8"/>
      <c r="Q5" s="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10"/>
      <c r="B6" s="10"/>
      <c r="C6" s="10"/>
      <c r="D6" s="10"/>
      <c r="E6" s="10"/>
      <c r="F6" s="10"/>
      <c r="G6" s="10"/>
      <c r="H6" s="11"/>
      <c r="I6" s="6"/>
      <c r="J6" s="8"/>
      <c r="K6" s="8"/>
      <c r="L6" s="8"/>
      <c r="M6" s="6"/>
      <c r="N6" s="8"/>
      <c r="O6" s="8"/>
      <c r="P6" s="8"/>
      <c r="Q6" s="9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10"/>
      <c r="B7" s="10"/>
      <c r="C7" s="10"/>
      <c r="D7" s="10"/>
      <c r="E7" s="10"/>
      <c r="F7" s="10"/>
      <c r="G7" s="10"/>
      <c r="H7" s="10"/>
      <c r="I7" s="11"/>
      <c r="J7" s="6"/>
      <c r="K7" s="12"/>
      <c r="L7" s="7"/>
      <c r="M7" s="1"/>
      <c r="N7" s="6"/>
      <c r="O7" s="12"/>
      <c r="P7" s="12"/>
      <c r="Q7" s="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0"/>
      <c r="M8" s="10"/>
      <c r="N8" s="11"/>
      <c r="O8" s="13"/>
      <c r="P8" s="13"/>
      <c r="Q8" s="1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14"/>
      <c r="B9" s="14"/>
      <c r="C9" s="14"/>
      <c r="D9" s="14"/>
      <c r="E9" s="15" t="s">
        <v>360</v>
      </c>
      <c r="F9" s="3"/>
      <c r="G9" s="14"/>
      <c r="H9" s="15" t="s">
        <v>361</v>
      </c>
      <c r="I9" s="14" t="s">
        <v>362</v>
      </c>
      <c r="J9" s="14"/>
      <c r="K9" s="6"/>
      <c r="L9" s="6"/>
      <c r="M9" s="12" t="s">
        <v>363</v>
      </c>
      <c r="N9" s="7"/>
      <c r="O9" s="16"/>
      <c r="P9" s="13"/>
      <c r="Q9" s="1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14">
        <v>1</v>
      </c>
      <c r="B10" s="14">
        <v>2</v>
      </c>
      <c r="C10" s="4">
        <v>3</v>
      </c>
      <c r="D10" s="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3">
        <v>12</v>
      </c>
      <c r="M10" s="13">
        <v>13</v>
      </c>
      <c r="N10" s="13">
        <v>14</v>
      </c>
      <c r="O10" s="14">
        <v>15</v>
      </c>
      <c r="P10" s="14">
        <v>16</v>
      </c>
      <c r="Q10" s="14">
        <v>17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14" t="s">
        <v>364</v>
      </c>
      <c r="B11" s="6" t="s">
        <v>365</v>
      </c>
      <c r="C11" s="6"/>
      <c r="D11" s="7"/>
      <c r="E11" s="18">
        <f aca="true" t="shared" si="0" ref="E11:Q11">SUM(E16,E17,E18,E19,E24,E25,E26,E27,E28,E33,E34,E35,E36,E41,E42,E43,E44)</f>
        <v>1550000</v>
      </c>
      <c r="F11" s="18">
        <f t="shared" si="0"/>
        <v>400000</v>
      </c>
      <c r="G11" s="18">
        <f t="shared" si="0"/>
        <v>1150000</v>
      </c>
      <c r="H11" s="18">
        <f t="shared" si="0"/>
        <v>650000</v>
      </c>
      <c r="I11" s="18">
        <f t="shared" si="0"/>
        <v>175000</v>
      </c>
      <c r="J11" s="18">
        <f t="shared" si="0"/>
        <v>0</v>
      </c>
      <c r="K11" s="18">
        <f t="shared" si="0"/>
        <v>0</v>
      </c>
      <c r="L11" s="18">
        <f t="shared" si="0"/>
        <v>175000</v>
      </c>
      <c r="M11" s="18">
        <f t="shared" si="0"/>
        <v>475000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475000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4"/>
      <c r="B12" s="7" t="s">
        <v>366</v>
      </c>
      <c r="C12" s="11"/>
      <c r="D12" s="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10"/>
      <c r="B13" s="7" t="s">
        <v>367</v>
      </c>
      <c r="C13" s="1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10"/>
      <c r="B14" s="9" t="s">
        <v>368</v>
      </c>
      <c r="C14" s="1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9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11" t="s">
        <v>369</v>
      </c>
      <c r="B15" s="6" t="s">
        <v>370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7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10"/>
      <c r="B16" s="16" t="s">
        <v>371</v>
      </c>
      <c r="C16" s="10"/>
      <c r="D16" s="10"/>
      <c r="E16" s="31">
        <f>SUM(F16:G16)</f>
        <v>0</v>
      </c>
      <c r="F16" s="32">
        <v>0</v>
      </c>
      <c r="G16" s="13"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10"/>
      <c r="B17" s="7">
        <v>2005</v>
      </c>
      <c r="C17" s="10"/>
      <c r="D17" s="10"/>
      <c r="E17" s="22">
        <f>SUM(F17:G17)</f>
        <v>150000</v>
      </c>
      <c r="F17" s="14">
        <v>50000</v>
      </c>
      <c r="G17" s="14">
        <v>100000</v>
      </c>
      <c r="H17" s="23">
        <f>SUM(I17+M17)</f>
        <v>150000</v>
      </c>
      <c r="I17" s="24">
        <f>SUM(J17:L17)</f>
        <v>50000</v>
      </c>
      <c r="J17" s="10"/>
      <c r="K17" s="10"/>
      <c r="L17" s="10">
        <v>50000</v>
      </c>
      <c r="M17" s="24">
        <f>SUM(N17:Q17)</f>
        <v>100000</v>
      </c>
      <c r="N17" s="10"/>
      <c r="O17" s="10"/>
      <c r="P17" s="10"/>
      <c r="Q17" s="10">
        <v>100000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10"/>
      <c r="B18" s="7">
        <v>2006</v>
      </c>
      <c r="C18" s="10"/>
      <c r="D18" s="10"/>
      <c r="E18" s="22">
        <f>SUM(F18:G18)</f>
        <v>0</v>
      </c>
      <c r="F18" s="14">
        <v>0</v>
      </c>
      <c r="G18" s="14"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13"/>
      <c r="B19" s="12">
        <v>2007</v>
      </c>
      <c r="C19" s="14"/>
      <c r="D19" s="7"/>
      <c r="E19" s="25">
        <f>SUM(F19:G19)</f>
        <v>0</v>
      </c>
      <c r="F19" s="14">
        <v>0</v>
      </c>
      <c r="G19" s="14"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4"/>
      <c r="B20" s="7" t="s">
        <v>372</v>
      </c>
      <c r="C20" s="11"/>
      <c r="D20" s="1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10"/>
      <c r="B21" s="7" t="s">
        <v>373</v>
      </c>
      <c r="C21" s="1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9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10"/>
      <c r="B22" s="9" t="s">
        <v>374</v>
      </c>
      <c r="C22" s="1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9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11" t="s">
        <v>375</v>
      </c>
      <c r="B23" s="6" t="s">
        <v>376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7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10"/>
      <c r="B24" s="16" t="s">
        <v>377</v>
      </c>
      <c r="C24" s="10"/>
      <c r="D24" s="10"/>
      <c r="E24" s="31">
        <f>SUM(F24:G24)</f>
        <v>0</v>
      </c>
      <c r="F24" s="32">
        <v>0</v>
      </c>
      <c r="G24" s="13"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10"/>
      <c r="B25" s="7">
        <v>2005</v>
      </c>
      <c r="C25" s="10"/>
      <c r="D25" s="10"/>
      <c r="E25" s="22">
        <f>SUM(F25:G25)</f>
        <v>400000</v>
      </c>
      <c r="F25" s="14">
        <v>100000</v>
      </c>
      <c r="G25" s="14">
        <v>300000</v>
      </c>
      <c r="H25" s="23">
        <f>SUM(I25+M25)</f>
        <v>400000</v>
      </c>
      <c r="I25" s="24">
        <f>SUM(J25:L25)</f>
        <v>100000</v>
      </c>
      <c r="J25" s="10"/>
      <c r="K25" s="10"/>
      <c r="L25" s="10">
        <v>100000</v>
      </c>
      <c r="M25" s="24">
        <f>SUM(N25:Q25)</f>
        <v>300000</v>
      </c>
      <c r="N25" s="10"/>
      <c r="O25" s="10"/>
      <c r="P25" s="10"/>
      <c r="Q25" s="10">
        <v>300000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10"/>
      <c r="B26" s="7">
        <v>2006</v>
      </c>
      <c r="C26" s="10"/>
      <c r="D26" s="10"/>
      <c r="E26" s="22">
        <f>SUM(F26:G26)</f>
        <v>400000</v>
      </c>
      <c r="F26" s="14">
        <v>100000</v>
      </c>
      <c r="G26" s="14">
        <v>300000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13"/>
      <c r="B27" s="12">
        <v>2007</v>
      </c>
      <c r="C27" s="14"/>
      <c r="D27" s="7"/>
      <c r="E27" s="25">
        <f>SUM(F27:G27)</f>
        <v>400000</v>
      </c>
      <c r="F27" s="14">
        <v>100000</v>
      </c>
      <c r="G27" s="14">
        <v>300000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13"/>
      <c r="B28" s="8"/>
      <c r="C28" s="4"/>
      <c r="D28" s="9"/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5"/>
      <c r="B29" s="6" t="s">
        <v>378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7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10"/>
      <c r="B30" s="16" t="s">
        <v>379</v>
      </c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9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10"/>
      <c r="B31" s="7" t="s">
        <v>380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10" t="s">
        <v>381</v>
      </c>
      <c r="B32" s="7" t="s">
        <v>382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10"/>
      <c r="B33" s="7" t="s">
        <v>383</v>
      </c>
      <c r="C33" s="4"/>
      <c r="D33" s="4"/>
      <c r="E33" s="22">
        <f>SUM(F33:G33)</f>
        <v>0</v>
      </c>
      <c r="F33" s="32">
        <v>0</v>
      </c>
      <c r="G33" s="14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10"/>
      <c r="B34" s="7">
        <v>2005</v>
      </c>
      <c r="C34" s="10"/>
      <c r="D34" s="10"/>
      <c r="E34" s="22">
        <f>SUM(F34:G34)</f>
        <v>100000</v>
      </c>
      <c r="F34" s="14">
        <v>25000</v>
      </c>
      <c r="G34" s="14">
        <v>75000</v>
      </c>
      <c r="H34" s="23">
        <f>SUM(I34+M34)</f>
        <v>100000</v>
      </c>
      <c r="I34" s="24">
        <f>SUM(J34:L34)</f>
        <v>25000</v>
      </c>
      <c r="J34" s="10"/>
      <c r="K34" s="10"/>
      <c r="L34" s="10">
        <v>25000</v>
      </c>
      <c r="M34" s="24">
        <f>SUM(N34:Q34)</f>
        <v>75000</v>
      </c>
      <c r="N34" s="10"/>
      <c r="O34" s="10"/>
      <c r="P34" s="10"/>
      <c r="Q34" s="10">
        <v>75000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10"/>
      <c r="B35" s="7">
        <v>2006</v>
      </c>
      <c r="C35" s="10"/>
      <c r="D35" s="10"/>
      <c r="E35" s="22">
        <f>SUM(F35:G35)</f>
        <v>0</v>
      </c>
      <c r="F35" s="14">
        <v>0</v>
      </c>
      <c r="G35" s="14"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13"/>
      <c r="B36" s="8">
        <v>2007</v>
      </c>
      <c r="C36" s="4"/>
      <c r="D36" s="9"/>
      <c r="E36" s="33">
        <f>SUM(F36:G36)</f>
        <v>0</v>
      </c>
      <c r="F36" s="4">
        <v>0</v>
      </c>
      <c r="G36" s="4">
        <v>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5"/>
      <c r="B37" s="6" t="s">
        <v>384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7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10"/>
      <c r="B38" s="16" t="s">
        <v>385</v>
      </c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10"/>
      <c r="B39" s="9" t="s">
        <v>386</v>
      </c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11" t="s">
        <v>387</v>
      </c>
      <c r="B40" s="6" t="s">
        <v>388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7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10"/>
      <c r="B41" s="16" t="s">
        <v>389</v>
      </c>
      <c r="C41" s="10"/>
      <c r="D41" s="10"/>
      <c r="E41" s="31">
        <f>SUM(F41:G41)</f>
        <v>0</v>
      </c>
      <c r="F41" s="1">
        <v>0</v>
      </c>
      <c r="G41" s="13"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10"/>
      <c r="B42" s="7">
        <v>2005</v>
      </c>
      <c r="C42" s="10"/>
      <c r="D42" s="10"/>
      <c r="E42" s="22">
        <f>SUM(F42:G42)</f>
        <v>0</v>
      </c>
      <c r="F42" s="14">
        <v>0</v>
      </c>
      <c r="G42" s="14">
        <v>0</v>
      </c>
      <c r="H42" s="23">
        <f>SUM(I42+M42)</f>
        <v>0</v>
      </c>
      <c r="I42" s="24">
        <f>SUM(J42:L42)</f>
        <v>0</v>
      </c>
      <c r="J42" s="10"/>
      <c r="K42" s="10"/>
      <c r="L42" s="10"/>
      <c r="M42" s="24">
        <f>SUM(N42:Q42)</f>
        <v>0</v>
      </c>
      <c r="N42" s="10"/>
      <c r="O42" s="10"/>
      <c r="P42" s="10"/>
      <c r="Q42" s="10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10"/>
      <c r="B43" s="7">
        <v>2006</v>
      </c>
      <c r="C43" s="10"/>
      <c r="D43" s="10"/>
      <c r="E43" s="22">
        <f>SUM(F43:G43)</f>
        <v>100000</v>
      </c>
      <c r="F43" s="14">
        <v>25000</v>
      </c>
      <c r="G43" s="14">
        <v>75000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13"/>
      <c r="B44" s="12">
        <v>2007</v>
      </c>
      <c r="C44" s="14"/>
      <c r="D44" s="7"/>
      <c r="E44" s="25">
        <f>SUM(F44:G44)</f>
        <v>0</v>
      </c>
      <c r="F44" s="14">
        <v>0</v>
      </c>
      <c r="G44" s="14"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="3" customFormat="1" ht="12.75"/>
    <row r="46" s="3" customFormat="1" ht="12.75"/>
    <row r="47" s="3" customFormat="1" ht="12.75"/>
    <row r="48" s="3" customFormat="1" ht="12.75"/>
    <row r="49" spans="1:256" ht="12.75">
      <c r="A49" s="26"/>
      <c r="B49" s="26" t="s">
        <v>390</v>
      </c>
      <c r="C49" s="27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</sheetData>
  <sheetProtection/>
  <printOptions/>
  <pageMargins left="0.7875" right="0.7875" top="0.7875" bottom="0.7875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m.wawrzkiewicz</cp:lastModifiedBy>
  <cp:lastPrinted>2009-09-01T12:02:17Z</cp:lastPrinted>
  <dcterms:created xsi:type="dcterms:W3CDTF">2004-11-10T12:59:32Z</dcterms:created>
  <dcterms:modified xsi:type="dcterms:W3CDTF">2009-09-01T12:55:13Z</dcterms:modified>
  <cp:category/>
  <cp:version/>
  <cp:contentType/>
  <cp:contentStatus/>
  <cp:revision>1</cp:revision>
</cp:coreProperties>
</file>